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/>
  <xr:revisionPtr revIDLastSave="0" documentId="13_ncr:1_{B18175B3-9FEA-4D21-8B3F-AFD742C2C455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勤務時間割振表" sheetId="18" r:id="rId1"/>
    <sheet name="勤務時間割振表 (記入例) " sheetId="22" r:id="rId2"/>
    <sheet name="勤務パターン表" sheetId="19" r:id="rId3"/>
    <sheet name="勤務日数・祝日データ" sheetId="1" r:id="rId4"/>
    <sheet name="パターン表データ" sheetId="20" r:id="rId5"/>
  </sheets>
  <definedNames>
    <definedName name="_xlnm._FilterDatabase" localSheetId="2" hidden="1">勤務パターン表!$A$2:$L$110</definedName>
    <definedName name="_xlnm._FilterDatabase" localSheetId="3" hidden="1">勤務日数・祝日データ!$A$1:$E$41</definedName>
    <definedName name="_xlnm.Print_Area" localSheetId="2">勤務パターン表!$A$1:$I$110</definedName>
    <definedName name="_xlnm.Print_Area" localSheetId="0">勤務時間割振表!$A$1:$GS$41</definedName>
    <definedName name="_xlnm.Print_Area" localSheetId="1">'勤務時間割振表 (記入例) '!$A$1:$GS$48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Q26" i="22" l="1"/>
  <c r="GQ17" i="22"/>
  <c r="GH41" i="22"/>
  <c r="FD41" i="22"/>
  <c r="GQ38" i="22"/>
  <c r="GI38" i="22"/>
  <c r="GH38" i="22"/>
  <c r="I38" i="22"/>
  <c r="H38" i="22"/>
  <c r="G38" i="22"/>
  <c r="F38" i="22"/>
  <c r="E38" i="22"/>
  <c r="D38" i="22"/>
  <c r="GQ37" i="22"/>
  <c r="GI37" i="22"/>
  <c r="GH37" i="22"/>
  <c r="I37" i="22"/>
  <c r="H37" i="22"/>
  <c r="G37" i="22"/>
  <c r="F37" i="22"/>
  <c r="E37" i="22"/>
  <c r="D37" i="22"/>
  <c r="GQ36" i="22"/>
  <c r="GI36" i="22"/>
  <c r="GH36" i="22"/>
  <c r="I36" i="22"/>
  <c r="H36" i="22"/>
  <c r="G36" i="22"/>
  <c r="F36" i="22"/>
  <c r="E36" i="22"/>
  <c r="D36" i="22"/>
  <c r="GQ35" i="22"/>
  <c r="GI35" i="22"/>
  <c r="GH35" i="22"/>
  <c r="I35" i="22"/>
  <c r="H35" i="22"/>
  <c r="G35" i="22"/>
  <c r="F35" i="22"/>
  <c r="E35" i="22"/>
  <c r="D35" i="22"/>
  <c r="GQ34" i="22"/>
  <c r="GI34" i="22"/>
  <c r="GH34" i="22"/>
  <c r="I34" i="22"/>
  <c r="H34" i="22"/>
  <c r="G34" i="22"/>
  <c r="F34" i="22"/>
  <c r="E34" i="22"/>
  <c r="D34" i="22"/>
  <c r="GQ31" i="22"/>
  <c r="GI31" i="22"/>
  <c r="GH31" i="22"/>
  <c r="I31" i="22"/>
  <c r="H31" i="22"/>
  <c r="G31" i="22"/>
  <c r="F31" i="22"/>
  <c r="E31" i="22"/>
  <c r="D31" i="22"/>
  <c r="GQ30" i="22"/>
  <c r="GI30" i="22"/>
  <c r="GH30" i="22"/>
  <c r="I30" i="22"/>
  <c r="H30" i="22"/>
  <c r="G30" i="22"/>
  <c r="F30" i="22"/>
  <c r="E30" i="22"/>
  <c r="D30" i="22"/>
  <c r="GQ29" i="22"/>
  <c r="GI29" i="22"/>
  <c r="GH29" i="22"/>
  <c r="I29" i="22"/>
  <c r="H29" i="22"/>
  <c r="G29" i="22"/>
  <c r="F29" i="22"/>
  <c r="E29" i="22"/>
  <c r="D29" i="22"/>
  <c r="GQ28" i="22"/>
  <c r="GI28" i="22"/>
  <c r="GH28" i="22"/>
  <c r="I28" i="22"/>
  <c r="H28" i="22"/>
  <c r="G28" i="22"/>
  <c r="F28" i="22"/>
  <c r="E28" i="22"/>
  <c r="D28" i="22"/>
  <c r="GQ27" i="22"/>
  <c r="GI27" i="22"/>
  <c r="GH27" i="22"/>
  <c r="I27" i="22"/>
  <c r="H27" i="22"/>
  <c r="G27" i="22"/>
  <c r="F27" i="22"/>
  <c r="E27" i="22"/>
  <c r="D27" i="22"/>
  <c r="GI26" i="22"/>
  <c r="GH26" i="22"/>
  <c r="I26" i="22"/>
  <c r="H26" i="22"/>
  <c r="G26" i="22"/>
  <c r="F26" i="22"/>
  <c r="E26" i="22"/>
  <c r="D26" i="22"/>
  <c r="GQ25" i="22"/>
  <c r="GI25" i="22"/>
  <c r="GH25" i="22"/>
  <c r="I25" i="22"/>
  <c r="H25" i="22"/>
  <c r="G25" i="22"/>
  <c r="F25" i="22"/>
  <c r="E25" i="22"/>
  <c r="D25" i="22"/>
  <c r="GQ24" i="22"/>
  <c r="GI24" i="22"/>
  <c r="GH24" i="22"/>
  <c r="I24" i="22"/>
  <c r="H24" i="22"/>
  <c r="G24" i="22"/>
  <c r="F24" i="22"/>
  <c r="E24" i="22"/>
  <c r="D24" i="22"/>
  <c r="GQ23" i="22"/>
  <c r="GI23" i="22"/>
  <c r="GH23" i="22"/>
  <c r="I23" i="22"/>
  <c r="H23" i="22"/>
  <c r="G23" i="22"/>
  <c r="F23" i="22"/>
  <c r="E23" i="22"/>
  <c r="D23" i="22"/>
  <c r="GQ22" i="22"/>
  <c r="GI22" i="22"/>
  <c r="GH22" i="22"/>
  <c r="I22" i="22"/>
  <c r="H22" i="22"/>
  <c r="G22" i="22"/>
  <c r="F22" i="22"/>
  <c r="E22" i="22"/>
  <c r="D22" i="22"/>
  <c r="GQ21" i="22"/>
  <c r="GI21" i="22"/>
  <c r="GH21" i="22"/>
  <c r="I21" i="22"/>
  <c r="H21" i="22"/>
  <c r="G21" i="22"/>
  <c r="F21" i="22"/>
  <c r="E21" i="22"/>
  <c r="D21" i="22"/>
  <c r="GQ20" i="22"/>
  <c r="GI20" i="22"/>
  <c r="GH20" i="22"/>
  <c r="I20" i="22"/>
  <c r="H20" i="22"/>
  <c r="G20" i="22"/>
  <c r="F20" i="22"/>
  <c r="E20" i="22"/>
  <c r="D20" i="22"/>
  <c r="GQ19" i="22"/>
  <c r="GI19" i="22"/>
  <c r="GH19" i="22"/>
  <c r="I19" i="22"/>
  <c r="H19" i="22"/>
  <c r="G19" i="22"/>
  <c r="F19" i="22"/>
  <c r="E19" i="22"/>
  <c r="D19" i="22"/>
  <c r="GQ18" i="22"/>
  <c r="GI18" i="22"/>
  <c r="GH18" i="22"/>
  <c r="I18" i="22"/>
  <c r="H18" i="22"/>
  <c r="G18" i="22"/>
  <c r="F18" i="22"/>
  <c r="E18" i="22"/>
  <c r="D18" i="22"/>
  <c r="GQ16" i="22"/>
  <c r="GI16" i="22"/>
  <c r="GH16" i="22"/>
  <c r="I16" i="22"/>
  <c r="H16" i="22"/>
  <c r="G16" i="22"/>
  <c r="F16" i="22"/>
  <c r="E16" i="22"/>
  <c r="D16" i="22"/>
  <c r="GQ15" i="22"/>
  <c r="GI15" i="22"/>
  <c r="GH15" i="22"/>
  <c r="I15" i="22"/>
  <c r="H15" i="22"/>
  <c r="G15" i="22"/>
  <c r="F15" i="22"/>
  <c r="E15" i="22"/>
  <c r="D15" i="22"/>
  <c r="GQ14" i="22"/>
  <c r="GI14" i="22"/>
  <c r="GH14" i="22"/>
  <c r="I14" i="22"/>
  <c r="H14" i="22"/>
  <c r="G14" i="22"/>
  <c r="F14" i="22"/>
  <c r="E14" i="22"/>
  <c r="D14" i="22"/>
  <c r="GQ13" i="22"/>
  <c r="GI13" i="22"/>
  <c r="GH13" i="22"/>
  <c r="I13" i="22"/>
  <c r="H13" i="22"/>
  <c r="G13" i="22"/>
  <c r="F13" i="22"/>
  <c r="E13" i="22"/>
  <c r="D13" i="22"/>
  <c r="GQ12" i="22"/>
  <c r="GI12" i="22"/>
  <c r="GH12" i="22"/>
  <c r="I12" i="22"/>
  <c r="H12" i="22"/>
  <c r="G12" i="22"/>
  <c r="F12" i="22"/>
  <c r="E12" i="22"/>
  <c r="D12" i="22"/>
  <c r="GQ11" i="22"/>
  <c r="GI11" i="22"/>
  <c r="GH11" i="22"/>
  <c r="I11" i="22"/>
  <c r="H11" i="22"/>
  <c r="G11" i="22"/>
  <c r="F11" i="22"/>
  <c r="E11" i="22"/>
  <c r="D11" i="22"/>
  <c r="GI10" i="22"/>
  <c r="GH10" i="22"/>
  <c r="I10" i="22"/>
  <c r="H10" i="22"/>
  <c r="G10" i="22"/>
  <c r="F10" i="22"/>
  <c r="E10" i="22"/>
  <c r="D10" i="22"/>
  <c r="GQ9" i="22"/>
  <c r="GI9" i="22"/>
  <c r="GH9" i="22"/>
  <c r="I9" i="22"/>
  <c r="H9" i="22"/>
  <c r="G9" i="22"/>
  <c r="F9" i="22"/>
  <c r="E9" i="22"/>
  <c r="D9" i="22"/>
  <c r="GQ8" i="22"/>
  <c r="GI8" i="22"/>
  <c r="GH8" i="22"/>
  <c r="I8" i="22"/>
  <c r="H8" i="22"/>
  <c r="G8" i="22"/>
  <c r="F8" i="22"/>
  <c r="E8" i="22"/>
  <c r="D8" i="22"/>
  <c r="GQ7" i="22"/>
  <c r="GI7" i="22"/>
  <c r="GH7" i="22"/>
  <c r="I7" i="22"/>
  <c r="H7" i="22"/>
  <c r="G7" i="22"/>
  <c r="F7" i="22"/>
  <c r="E7" i="22"/>
  <c r="D7" i="22"/>
  <c r="GQ6" i="22"/>
  <c r="GQ39" i="22" s="1"/>
  <c r="GI6" i="22"/>
  <c r="GH6" i="22"/>
  <c r="I6" i="22"/>
  <c r="H6" i="22"/>
  <c r="G6" i="22"/>
  <c r="F6" i="22"/>
  <c r="E6" i="22"/>
  <c r="D6" i="22"/>
  <c r="A6" i="22"/>
  <c r="A7" i="22" s="1"/>
  <c r="GG38" i="18"/>
  <c r="GJ39" i="18"/>
  <c r="GK39" i="18"/>
  <c r="GK38" i="18"/>
  <c r="GL40" i="18" s="1"/>
  <c r="C3" i="1"/>
  <c r="C4" i="1"/>
  <c r="C5" i="1"/>
  <c r="C6" i="1"/>
  <c r="C7" i="1"/>
  <c r="C8" i="1"/>
  <c r="C9" i="1"/>
  <c r="C10" i="1"/>
  <c r="C11" i="1"/>
  <c r="C12" i="1"/>
  <c r="C13" i="1"/>
  <c r="C2" i="1"/>
  <c r="G84" i="19"/>
  <c r="G93" i="19"/>
  <c r="GH39" i="22" l="1"/>
  <c r="GI39" i="22"/>
  <c r="B7" i="22"/>
  <c r="A8" i="22"/>
  <c r="A9" i="22" s="1"/>
  <c r="A10" i="22" s="1"/>
  <c r="B6" i="22"/>
  <c r="GQ15" i="18"/>
  <c r="GQ16" i="18"/>
  <c r="GQ17" i="18"/>
  <c r="GQ18" i="18"/>
  <c r="GQ19" i="18"/>
  <c r="GQ20" i="18"/>
  <c r="GQ21" i="18"/>
  <c r="GQ22" i="18"/>
  <c r="GQ23" i="18"/>
  <c r="GQ24" i="18"/>
  <c r="GQ25" i="18"/>
  <c r="GQ26" i="18"/>
  <c r="GQ27" i="18"/>
  <c r="GQ28" i="18"/>
  <c r="GQ29" i="18"/>
  <c r="GQ30" i="18"/>
  <c r="GQ31" i="18"/>
  <c r="GQ32" i="18"/>
  <c r="GQ33" i="18"/>
  <c r="GQ34" i="18"/>
  <c r="GQ35" i="18"/>
  <c r="GQ8" i="18"/>
  <c r="GQ9" i="18"/>
  <c r="GQ10" i="18"/>
  <c r="GQ11" i="18"/>
  <c r="GQ12" i="18"/>
  <c r="GQ13" i="18"/>
  <c r="GQ14" i="18"/>
  <c r="GQ7" i="18"/>
  <c r="GQ6" i="18"/>
  <c r="H7" i="18"/>
  <c r="GH7" i="18"/>
  <c r="GI7" i="18"/>
  <c r="GH8" i="18"/>
  <c r="GI8" i="18"/>
  <c r="GH9" i="18"/>
  <c r="GI9" i="18"/>
  <c r="GH10" i="18"/>
  <c r="GI10" i="18"/>
  <c r="GH11" i="18"/>
  <c r="GI11" i="18"/>
  <c r="GH12" i="18"/>
  <c r="GI12" i="18"/>
  <c r="GH13" i="18"/>
  <c r="GI13" i="18"/>
  <c r="GH14" i="18"/>
  <c r="GI14" i="18"/>
  <c r="GH15" i="18"/>
  <c r="GI15" i="18"/>
  <c r="GH16" i="18"/>
  <c r="GI16" i="18"/>
  <c r="GH17" i="18"/>
  <c r="GI17" i="18"/>
  <c r="GH18" i="18"/>
  <c r="GI18" i="18"/>
  <c r="GH19" i="18"/>
  <c r="GI19" i="18"/>
  <c r="GH20" i="18"/>
  <c r="GI20" i="18"/>
  <c r="GH21" i="18"/>
  <c r="GI21" i="18"/>
  <c r="GH22" i="18"/>
  <c r="GI22" i="18"/>
  <c r="GH23" i="18"/>
  <c r="GI23" i="18"/>
  <c r="GH24" i="18"/>
  <c r="GI24" i="18"/>
  <c r="GH25" i="18"/>
  <c r="GI25" i="18"/>
  <c r="GH26" i="18"/>
  <c r="GI26" i="18"/>
  <c r="GH27" i="18"/>
  <c r="GI27" i="18"/>
  <c r="GH28" i="18"/>
  <c r="GI28" i="18"/>
  <c r="GH29" i="18"/>
  <c r="GI29" i="18"/>
  <c r="GH30" i="18"/>
  <c r="GI30" i="18"/>
  <c r="GH31" i="18"/>
  <c r="GI31" i="18"/>
  <c r="GH32" i="18"/>
  <c r="GI32" i="18"/>
  <c r="GH33" i="18"/>
  <c r="GI33" i="18"/>
  <c r="GH34" i="18"/>
  <c r="GI34" i="18"/>
  <c r="GH35" i="18"/>
  <c r="GI35" i="18"/>
  <c r="GI6" i="18"/>
  <c r="GH6" i="18"/>
  <c r="E6" i="18"/>
  <c r="K111" i="20"/>
  <c r="F34" i="18"/>
  <c r="D7" i="18"/>
  <c r="E7" i="18"/>
  <c r="F7" i="18"/>
  <c r="G7" i="18"/>
  <c r="I7" i="18"/>
  <c r="D8" i="18"/>
  <c r="E8" i="18"/>
  <c r="F8" i="18"/>
  <c r="G8" i="18"/>
  <c r="H8" i="18"/>
  <c r="I8" i="18"/>
  <c r="D9" i="18"/>
  <c r="E9" i="18"/>
  <c r="F9" i="18"/>
  <c r="G9" i="18"/>
  <c r="H9" i="18"/>
  <c r="I9" i="18"/>
  <c r="D10" i="18"/>
  <c r="E10" i="18"/>
  <c r="F10" i="18"/>
  <c r="G10" i="18"/>
  <c r="H10" i="18"/>
  <c r="I10" i="18"/>
  <c r="D11" i="18"/>
  <c r="E11" i="18"/>
  <c r="F11" i="18"/>
  <c r="G11" i="18"/>
  <c r="H11" i="18"/>
  <c r="I11" i="18"/>
  <c r="D12" i="18"/>
  <c r="E12" i="18"/>
  <c r="F12" i="18"/>
  <c r="G12" i="18"/>
  <c r="H12" i="18"/>
  <c r="I12" i="18"/>
  <c r="D13" i="18"/>
  <c r="E13" i="18"/>
  <c r="F13" i="18"/>
  <c r="G13" i="18"/>
  <c r="H13" i="18"/>
  <c r="I13" i="18"/>
  <c r="D14" i="18"/>
  <c r="E14" i="18"/>
  <c r="F14" i="18"/>
  <c r="G14" i="18"/>
  <c r="H14" i="18"/>
  <c r="I14" i="18"/>
  <c r="D15" i="18"/>
  <c r="E15" i="18"/>
  <c r="F15" i="18"/>
  <c r="G15" i="18"/>
  <c r="H15" i="18"/>
  <c r="I15" i="18"/>
  <c r="D16" i="18"/>
  <c r="E16" i="18"/>
  <c r="F16" i="18"/>
  <c r="G16" i="18"/>
  <c r="H16" i="18"/>
  <c r="I16" i="18"/>
  <c r="D17" i="18"/>
  <c r="E17" i="18"/>
  <c r="F17" i="18"/>
  <c r="G17" i="18"/>
  <c r="H17" i="18"/>
  <c r="I17" i="18"/>
  <c r="D18" i="18"/>
  <c r="E18" i="18"/>
  <c r="F18" i="18"/>
  <c r="G18" i="18"/>
  <c r="H18" i="18"/>
  <c r="I18" i="18"/>
  <c r="D19" i="18"/>
  <c r="E19" i="18"/>
  <c r="F19" i="18"/>
  <c r="G19" i="18"/>
  <c r="H19" i="18"/>
  <c r="I19" i="18"/>
  <c r="D20" i="18"/>
  <c r="E20" i="18"/>
  <c r="F20" i="18"/>
  <c r="G20" i="18"/>
  <c r="H20" i="18"/>
  <c r="I20" i="18"/>
  <c r="D21" i="18"/>
  <c r="E21" i="18"/>
  <c r="F21" i="18"/>
  <c r="G21" i="18"/>
  <c r="H21" i="18"/>
  <c r="I21" i="18"/>
  <c r="D22" i="18"/>
  <c r="E22" i="18"/>
  <c r="F22" i="18"/>
  <c r="G22" i="18"/>
  <c r="H22" i="18"/>
  <c r="I22" i="18"/>
  <c r="D23" i="18"/>
  <c r="E23" i="18"/>
  <c r="F23" i="18"/>
  <c r="G23" i="18"/>
  <c r="H23" i="18"/>
  <c r="I23" i="18"/>
  <c r="D24" i="18"/>
  <c r="E24" i="18"/>
  <c r="F24" i="18"/>
  <c r="G24" i="18"/>
  <c r="H24" i="18"/>
  <c r="I24" i="18"/>
  <c r="D25" i="18"/>
  <c r="E25" i="18"/>
  <c r="F25" i="18"/>
  <c r="G25" i="18"/>
  <c r="H25" i="18"/>
  <c r="I25" i="18"/>
  <c r="D26" i="18"/>
  <c r="E26" i="18"/>
  <c r="F26" i="18"/>
  <c r="G26" i="18"/>
  <c r="H26" i="18"/>
  <c r="I26" i="18"/>
  <c r="D27" i="18"/>
  <c r="E27" i="18"/>
  <c r="F27" i="18"/>
  <c r="G27" i="18"/>
  <c r="H27" i="18"/>
  <c r="I27" i="18"/>
  <c r="D28" i="18"/>
  <c r="E28" i="18"/>
  <c r="F28" i="18"/>
  <c r="G28" i="18"/>
  <c r="H28" i="18"/>
  <c r="I28" i="18"/>
  <c r="D29" i="18"/>
  <c r="E29" i="18"/>
  <c r="F29" i="18"/>
  <c r="G29" i="18"/>
  <c r="H29" i="18"/>
  <c r="I29" i="18"/>
  <c r="D30" i="18"/>
  <c r="E30" i="18"/>
  <c r="F30" i="18"/>
  <c r="G30" i="18"/>
  <c r="H30" i="18"/>
  <c r="I30" i="18"/>
  <c r="D31" i="18"/>
  <c r="E31" i="18"/>
  <c r="F31" i="18"/>
  <c r="G31" i="18"/>
  <c r="H31" i="18"/>
  <c r="I31" i="18"/>
  <c r="D32" i="18"/>
  <c r="E32" i="18"/>
  <c r="F32" i="18"/>
  <c r="G32" i="18"/>
  <c r="H32" i="18"/>
  <c r="I32" i="18"/>
  <c r="D33" i="18"/>
  <c r="E33" i="18"/>
  <c r="F33" i="18"/>
  <c r="G33" i="18"/>
  <c r="H33" i="18"/>
  <c r="I33" i="18"/>
  <c r="D34" i="18"/>
  <c r="E34" i="18"/>
  <c r="G34" i="18"/>
  <c r="H34" i="18"/>
  <c r="I34" i="18"/>
  <c r="D35" i="18"/>
  <c r="E35" i="18"/>
  <c r="F35" i="18"/>
  <c r="G35" i="18"/>
  <c r="H35" i="18"/>
  <c r="I35" i="18"/>
  <c r="I6" i="18"/>
  <c r="H6" i="18"/>
  <c r="F6" i="18"/>
  <c r="D6" i="18"/>
  <c r="G6" i="18"/>
  <c r="I111" i="20"/>
  <c r="J111" i="20" s="1"/>
  <c r="I110" i="20"/>
  <c r="J110" i="20" s="1"/>
  <c r="K110" i="20" s="1"/>
  <c r="I109" i="20"/>
  <c r="J109" i="20" s="1"/>
  <c r="K109" i="20" s="1"/>
  <c r="I108" i="20"/>
  <c r="J108" i="20" s="1"/>
  <c r="K108" i="20" s="1"/>
  <c r="I107" i="20"/>
  <c r="J107" i="20" s="1"/>
  <c r="K107" i="20" s="1"/>
  <c r="I106" i="20"/>
  <c r="J106" i="20" s="1"/>
  <c r="K106" i="20" s="1"/>
  <c r="J105" i="20"/>
  <c r="K105" i="20" s="1"/>
  <c r="I105" i="20"/>
  <c r="I104" i="20"/>
  <c r="J104" i="20" s="1"/>
  <c r="K104" i="20" s="1"/>
  <c r="I103" i="20"/>
  <c r="J103" i="20" s="1"/>
  <c r="K103" i="20" s="1"/>
  <c r="I102" i="20"/>
  <c r="J102" i="20" s="1"/>
  <c r="K102" i="20" s="1"/>
  <c r="I101" i="20"/>
  <c r="J101" i="20" s="1"/>
  <c r="K101" i="20" s="1"/>
  <c r="I100" i="20"/>
  <c r="J100" i="20" s="1"/>
  <c r="K100" i="20" s="1"/>
  <c r="I99" i="20"/>
  <c r="J99" i="20" s="1"/>
  <c r="K99" i="20" s="1"/>
  <c r="I98" i="20"/>
  <c r="J98" i="20" s="1"/>
  <c r="K98" i="20" s="1"/>
  <c r="I97" i="20"/>
  <c r="J97" i="20" s="1"/>
  <c r="K97" i="20" s="1"/>
  <c r="I96" i="20"/>
  <c r="J96" i="20" s="1"/>
  <c r="K96" i="20" s="1"/>
  <c r="I95" i="20"/>
  <c r="J95" i="20" s="1"/>
  <c r="K95" i="20" s="1"/>
  <c r="I94" i="20"/>
  <c r="J94" i="20" s="1"/>
  <c r="K94" i="20" s="1"/>
  <c r="I93" i="20"/>
  <c r="J93" i="20" s="1"/>
  <c r="K93" i="20" s="1"/>
  <c r="I92" i="20"/>
  <c r="J92" i="20" s="1"/>
  <c r="K92" i="20" s="1"/>
  <c r="I91" i="20"/>
  <c r="J91" i="20" s="1"/>
  <c r="K91" i="20" s="1"/>
  <c r="I90" i="20"/>
  <c r="J90" i="20" s="1"/>
  <c r="K90" i="20" s="1"/>
  <c r="I89" i="20"/>
  <c r="J89" i="20" s="1"/>
  <c r="K89" i="20" s="1"/>
  <c r="I88" i="20"/>
  <c r="J88" i="20" s="1"/>
  <c r="K88" i="20" s="1"/>
  <c r="I87" i="20"/>
  <c r="J87" i="20" s="1"/>
  <c r="K87" i="20" s="1"/>
  <c r="I86" i="20"/>
  <c r="J86" i="20" s="1"/>
  <c r="K86" i="20" s="1"/>
  <c r="I85" i="20"/>
  <c r="J85" i="20" s="1"/>
  <c r="K85" i="20" s="1"/>
  <c r="I84" i="20"/>
  <c r="J84" i="20" s="1"/>
  <c r="K84" i="20" s="1"/>
  <c r="I83" i="20"/>
  <c r="J83" i="20" s="1"/>
  <c r="K83" i="20" s="1"/>
  <c r="I82" i="20"/>
  <c r="J82" i="20" s="1"/>
  <c r="K82" i="20" s="1"/>
  <c r="I81" i="20"/>
  <c r="J81" i="20" s="1"/>
  <c r="K81" i="20" s="1"/>
  <c r="I80" i="20"/>
  <c r="J80" i="20" s="1"/>
  <c r="K80" i="20" s="1"/>
  <c r="I79" i="20"/>
  <c r="J79" i="20" s="1"/>
  <c r="K79" i="20" s="1"/>
  <c r="I78" i="20"/>
  <c r="J78" i="20" s="1"/>
  <c r="K78" i="20" s="1"/>
  <c r="I77" i="20"/>
  <c r="J77" i="20" s="1"/>
  <c r="K77" i="20" s="1"/>
  <c r="I76" i="20"/>
  <c r="J76" i="20" s="1"/>
  <c r="K76" i="20" s="1"/>
  <c r="I75" i="20"/>
  <c r="J75" i="20" s="1"/>
  <c r="K75" i="20" s="1"/>
  <c r="I74" i="20"/>
  <c r="J74" i="20" s="1"/>
  <c r="K74" i="20" s="1"/>
  <c r="I73" i="20"/>
  <c r="J73" i="20" s="1"/>
  <c r="K73" i="20" s="1"/>
  <c r="I72" i="20"/>
  <c r="J72" i="20" s="1"/>
  <c r="K72" i="20" s="1"/>
  <c r="I71" i="20"/>
  <c r="J71" i="20" s="1"/>
  <c r="K71" i="20" s="1"/>
  <c r="I70" i="20"/>
  <c r="J70" i="20" s="1"/>
  <c r="K70" i="20" s="1"/>
  <c r="I69" i="20"/>
  <c r="J69" i="20" s="1"/>
  <c r="K69" i="20" s="1"/>
  <c r="I68" i="20"/>
  <c r="J68" i="20" s="1"/>
  <c r="K68" i="20" s="1"/>
  <c r="I67" i="20"/>
  <c r="J67" i="20" s="1"/>
  <c r="K67" i="20" s="1"/>
  <c r="I66" i="20"/>
  <c r="J66" i="20" s="1"/>
  <c r="K66" i="20" s="1"/>
  <c r="I65" i="20"/>
  <c r="J65" i="20" s="1"/>
  <c r="K65" i="20" s="1"/>
  <c r="I64" i="20"/>
  <c r="J64" i="20" s="1"/>
  <c r="K64" i="20" s="1"/>
  <c r="I63" i="20"/>
  <c r="J63" i="20" s="1"/>
  <c r="K63" i="20" s="1"/>
  <c r="I62" i="20"/>
  <c r="J62" i="20" s="1"/>
  <c r="K62" i="20" s="1"/>
  <c r="I61" i="20"/>
  <c r="J61" i="20" s="1"/>
  <c r="K61" i="20" s="1"/>
  <c r="I60" i="20"/>
  <c r="J60" i="20" s="1"/>
  <c r="K60" i="20" s="1"/>
  <c r="I59" i="20"/>
  <c r="J59" i="20" s="1"/>
  <c r="K59" i="20" s="1"/>
  <c r="I58" i="20"/>
  <c r="J58" i="20" s="1"/>
  <c r="K58" i="20" s="1"/>
  <c r="I57" i="20"/>
  <c r="J57" i="20" s="1"/>
  <c r="K57" i="20" s="1"/>
  <c r="I56" i="20"/>
  <c r="J56" i="20" s="1"/>
  <c r="K56" i="20" s="1"/>
  <c r="I55" i="20"/>
  <c r="J55" i="20" s="1"/>
  <c r="K55" i="20" s="1"/>
  <c r="I54" i="20"/>
  <c r="J54" i="20" s="1"/>
  <c r="K54" i="20" s="1"/>
  <c r="I53" i="20"/>
  <c r="J53" i="20" s="1"/>
  <c r="K53" i="20" s="1"/>
  <c r="I52" i="20"/>
  <c r="J52" i="20" s="1"/>
  <c r="K52" i="20" s="1"/>
  <c r="I51" i="20"/>
  <c r="J51" i="20" s="1"/>
  <c r="K51" i="20" s="1"/>
  <c r="I50" i="20"/>
  <c r="J50" i="20" s="1"/>
  <c r="K50" i="20" s="1"/>
  <c r="I49" i="20"/>
  <c r="J49" i="20" s="1"/>
  <c r="K49" i="20" s="1"/>
  <c r="I48" i="20"/>
  <c r="J48" i="20" s="1"/>
  <c r="K48" i="20" s="1"/>
  <c r="I47" i="20"/>
  <c r="J47" i="20" s="1"/>
  <c r="K47" i="20" s="1"/>
  <c r="I46" i="20"/>
  <c r="J46" i="20" s="1"/>
  <c r="K46" i="20" s="1"/>
  <c r="I45" i="20"/>
  <c r="J45" i="20" s="1"/>
  <c r="K45" i="20" s="1"/>
  <c r="I44" i="20"/>
  <c r="J44" i="20" s="1"/>
  <c r="K44" i="20" s="1"/>
  <c r="I43" i="20"/>
  <c r="J43" i="20" s="1"/>
  <c r="K43" i="20" s="1"/>
  <c r="I42" i="20"/>
  <c r="J42" i="20" s="1"/>
  <c r="K42" i="20" s="1"/>
  <c r="I41" i="20"/>
  <c r="J41" i="20" s="1"/>
  <c r="K41" i="20" s="1"/>
  <c r="I40" i="20"/>
  <c r="J40" i="20" s="1"/>
  <c r="K40" i="20" s="1"/>
  <c r="I39" i="20"/>
  <c r="J39" i="20" s="1"/>
  <c r="K39" i="20" s="1"/>
  <c r="I38" i="20"/>
  <c r="J38" i="20" s="1"/>
  <c r="K38" i="20" s="1"/>
  <c r="I37" i="20"/>
  <c r="J37" i="20" s="1"/>
  <c r="K37" i="20" s="1"/>
  <c r="I36" i="20"/>
  <c r="J36" i="20" s="1"/>
  <c r="K36" i="20" s="1"/>
  <c r="I35" i="20"/>
  <c r="J35" i="20" s="1"/>
  <c r="K35" i="20" s="1"/>
  <c r="I34" i="20"/>
  <c r="J34" i="20" s="1"/>
  <c r="K34" i="20" s="1"/>
  <c r="I33" i="20"/>
  <c r="J33" i="20" s="1"/>
  <c r="K33" i="20" s="1"/>
  <c r="I32" i="20"/>
  <c r="J32" i="20" s="1"/>
  <c r="K32" i="20" s="1"/>
  <c r="I31" i="20"/>
  <c r="J31" i="20" s="1"/>
  <c r="K31" i="20" s="1"/>
  <c r="I30" i="20"/>
  <c r="J30" i="20" s="1"/>
  <c r="K30" i="20" s="1"/>
  <c r="I29" i="20"/>
  <c r="J29" i="20" s="1"/>
  <c r="K29" i="20" s="1"/>
  <c r="I28" i="20"/>
  <c r="J28" i="20" s="1"/>
  <c r="K28" i="20" s="1"/>
  <c r="I27" i="20"/>
  <c r="J27" i="20" s="1"/>
  <c r="K27" i="20" s="1"/>
  <c r="I26" i="20"/>
  <c r="J26" i="20" s="1"/>
  <c r="K26" i="20" s="1"/>
  <c r="I25" i="20"/>
  <c r="J25" i="20" s="1"/>
  <c r="K25" i="20" s="1"/>
  <c r="I24" i="20"/>
  <c r="J24" i="20" s="1"/>
  <c r="K24" i="20" s="1"/>
  <c r="I23" i="20"/>
  <c r="J23" i="20" s="1"/>
  <c r="K23" i="20" s="1"/>
  <c r="I22" i="20"/>
  <c r="J22" i="20" s="1"/>
  <c r="K22" i="20" s="1"/>
  <c r="I21" i="20"/>
  <c r="J21" i="20" s="1"/>
  <c r="K21" i="20" s="1"/>
  <c r="I20" i="20"/>
  <c r="J20" i="20" s="1"/>
  <c r="K20" i="20" s="1"/>
  <c r="I19" i="20"/>
  <c r="J19" i="20" s="1"/>
  <c r="K19" i="20" s="1"/>
  <c r="I18" i="20"/>
  <c r="J18" i="20" s="1"/>
  <c r="K18" i="20" s="1"/>
  <c r="I17" i="20"/>
  <c r="J17" i="20" s="1"/>
  <c r="K17" i="20" s="1"/>
  <c r="I16" i="20"/>
  <c r="J16" i="20" s="1"/>
  <c r="K16" i="20" s="1"/>
  <c r="I15" i="20"/>
  <c r="J15" i="20" s="1"/>
  <c r="K15" i="20" s="1"/>
  <c r="I14" i="20"/>
  <c r="J14" i="20" s="1"/>
  <c r="K14" i="20" s="1"/>
  <c r="I13" i="20"/>
  <c r="J13" i="20" s="1"/>
  <c r="K13" i="20" s="1"/>
  <c r="I12" i="20"/>
  <c r="J12" i="20" s="1"/>
  <c r="K12" i="20" s="1"/>
  <c r="I11" i="20"/>
  <c r="J11" i="20" s="1"/>
  <c r="K11" i="20" s="1"/>
  <c r="I10" i="20"/>
  <c r="J10" i="20" s="1"/>
  <c r="K10" i="20" s="1"/>
  <c r="I9" i="20"/>
  <c r="J9" i="20" s="1"/>
  <c r="K9" i="20" s="1"/>
  <c r="I8" i="20"/>
  <c r="J8" i="20" s="1"/>
  <c r="K8" i="20" s="1"/>
  <c r="I7" i="20"/>
  <c r="J7" i="20" s="1"/>
  <c r="K7" i="20" s="1"/>
  <c r="I6" i="20"/>
  <c r="J6" i="20" s="1"/>
  <c r="K6" i="20" s="1"/>
  <c r="J5" i="20"/>
  <c r="J4" i="20"/>
  <c r="B8" i="22" l="1"/>
  <c r="B9" i="22"/>
  <c r="B10" i="22"/>
  <c r="A11" i="22"/>
  <c r="GH36" i="18"/>
  <c r="A12" i="22" l="1"/>
  <c r="B11" i="22"/>
  <c r="G99" i="19"/>
  <c r="G98" i="19"/>
  <c r="G97" i="19"/>
  <c r="H97" i="19" s="1"/>
  <c r="I97" i="19" s="1"/>
  <c r="G96" i="19"/>
  <c r="G95" i="19"/>
  <c r="G90" i="19"/>
  <c r="H90" i="19" s="1"/>
  <c r="I90" i="19" s="1"/>
  <c r="G89" i="19"/>
  <c r="H89" i="19" s="1"/>
  <c r="I89" i="19" s="1"/>
  <c r="G87" i="19"/>
  <c r="H87" i="19" s="1"/>
  <c r="I87" i="19" s="1"/>
  <c r="G78" i="19"/>
  <c r="H78" i="19" s="1"/>
  <c r="I78" i="19" s="1"/>
  <c r="G79" i="19"/>
  <c r="G80" i="19"/>
  <c r="H80" i="19" s="1"/>
  <c r="I80" i="19" s="1"/>
  <c r="G81" i="19"/>
  <c r="H81" i="19" s="1"/>
  <c r="I81" i="19" s="1"/>
  <c r="G82" i="19"/>
  <c r="H98" i="19"/>
  <c r="I98" i="19" s="1"/>
  <c r="E98" i="19"/>
  <c r="E97" i="19"/>
  <c r="H95" i="19"/>
  <c r="I95" i="19" s="1"/>
  <c r="E95" i="19"/>
  <c r="E90" i="19"/>
  <c r="E89" i="19"/>
  <c r="E87" i="19"/>
  <c r="E81" i="19"/>
  <c r="E80" i="19"/>
  <c r="E78" i="19"/>
  <c r="E73" i="19"/>
  <c r="G73" i="19"/>
  <c r="H73" i="19" s="1"/>
  <c r="I73" i="19" s="1"/>
  <c r="E74" i="19"/>
  <c r="G74" i="19"/>
  <c r="H74" i="19" s="1"/>
  <c r="I74" i="19" s="1"/>
  <c r="G71" i="19"/>
  <c r="H71" i="19" s="1"/>
  <c r="I71" i="19" s="1"/>
  <c r="E71" i="19"/>
  <c r="G70" i="19"/>
  <c r="H70" i="19" s="1"/>
  <c r="I70" i="19" s="1"/>
  <c r="E70" i="19"/>
  <c r="G68" i="19"/>
  <c r="H68" i="19" s="1"/>
  <c r="I68" i="19" s="1"/>
  <c r="E68" i="19"/>
  <c r="G57" i="19"/>
  <c r="H57" i="19" s="1"/>
  <c r="I57" i="19" s="1"/>
  <c r="E57" i="19"/>
  <c r="G56" i="19"/>
  <c r="H56" i="19" s="1"/>
  <c r="I56" i="19" s="1"/>
  <c r="E56" i="19"/>
  <c r="E58" i="19"/>
  <c r="G58" i="19"/>
  <c r="H58" i="19" s="1"/>
  <c r="I58" i="19" s="1"/>
  <c r="E59" i="19"/>
  <c r="G59" i="19"/>
  <c r="H59" i="19" s="1"/>
  <c r="I59" i="19" s="1"/>
  <c r="G54" i="19"/>
  <c r="H54" i="19" s="1"/>
  <c r="I54" i="19" s="1"/>
  <c r="E54" i="19"/>
  <c r="G43" i="19"/>
  <c r="H43" i="19" s="1"/>
  <c r="I43" i="19" s="1"/>
  <c r="E43" i="19"/>
  <c r="G42" i="19"/>
  <c r="H42" i="19" s="1"/>
  <c r="I42" i="19" s="1"/>
  <c r="E42" i="19"/>
  <c r="G40" i="19"/>
  <c r="H40" i="19" s="1"/>
  <c r="I40" i="19" s="1"/>
  <c r="E40" i="19"/>
  <c r="G26" i="19"/>
  <c r="H26" i="19" s="1"/>
  <c r="I26" i="19" s="1"/>
  <c r="G29" i="19"/>
  <c r="H29" i="19" s="1"/>
  <c r="I29" i="19" s="1"/>
  <c r="E29" i="19"/>
  <c r="G28" i="19"/>
  <c r="H28" i="19" s="1"/>
  <c r="I28" i="19" s="1"/>
  <c r="E28" i="19"/>
  <c r="E26" i="19"/>
  <c r="G12" i="19"/>
  <c r="H12" i="19" s="1"/>
  <c r="I12" i="19" s="1"/>
  <c r="E12" i="19"/>
  <c r="E13" i="19"/>
  <c r="G13" i="19"/>
  <c r="H13" i="19" s="1"/>
  <c r="I13" i="19" s="1"/>
  <c r="E14" i="19"/>
  <c r="G14" i="19"/>
  <c r="H14" i="19" s="1"/>
  <c r="I14" i="19" s="1"/>
  <c r="E15" i="19"/>
  <c r="G15" i="19"/>
  <c r="H15" i="19" s="1"/>
  <c r="I15" i="19" s="1"/>
  <c r="E16" i="19"/>
  <c r="G16" i="19"/>
  <c r="H16" i="19" s="1"/>
  <c r="I16" i="19" s="1"/>
  <c r="B12" i="22" l="1"/>
  <c r="A13" i="22"/>
  <c r="B13" i="22" l="1"/>
  <c r="A14" i="22"/>
  <c r="GH38" i="18"/>
  <c r="A6" i="18"/>
  <c r="B14" i="22" l="1"/>
  <c r="A15" i="22"/>
  <c r="A7" i="18"/>
  <c r="A8" i="18" s="1"/>
  <c r="A9" i="18" s="1"/>
  <c r="B6" i="18"/>
  <c r="B15" i="22" l="1"/>
  <c r="A16" i="22"/>
  <c r="B7" i="18"/>
  <c r="B8" i="18"/>
  <c r="A10" i="18"/>
  <c r="B9" i="18"/>
  <c r="B16" i="22" l="1"/>
  <c r="A18" i="22"/>
  <c r="A11" i="18"/>
  <c r="B11" i="18" s="1"/>
  <c r="B10" i="18"/>
  <c r="G110" i="19"/>
  <c r="H110" i="19" s="1"/>
  <c r="I110" i="19" s="1"/>
  <c r="E110" i="19"/>
  <c r="G109" i="19"/>
  <c r="H109" i="19" s="1"/>
  <c r="I109" i="19" s="1"/>
  <c r="E109" i="19"/>
  <c r="G108" i="19"/>
  <c r="H108" i="19" s="1"/>
  <c r="I108" i="19" s="1"/>
  <c r="E108" i="19"/>
  <c r="G107" i="19"/>
  <c r="H107" i="19" s="1"/>
  <c r="I107" i="19" s="1"/>
  <c r="E107" i="19"/>
  <c r="G106" i="19"/>
  <c r="H106" i="19" s="1"/>
  <c r="I106" i="19" s="1"/>
  <c r="E106" i="19"/>
  <c r="G105" i="19"/>
  <c r="H105" i="19" s="1"/>
  <c r="I105" i="19" s="1"/>
  <c r="E105" i="19"/>
  <c r="G104" i="19"/>
  <c r="H104" i="19" s="1"/>
  <c r="I104" i="19" s="1"/>
  <c r="E104" i="19"/>
  <c r="G103" i="19"/>
  <c r="H103" i="19" s="1"/>
  <c r="I103" i="19" s="1"/>
  <c r="E103" i="19"/>
  <c r="G102" i="19"/>
  <c r="H102" i="19" s="1"/>
  <c r="I102" i="19" s="1"/>
  <c r="E102" i="19"/>
  <c r="G101" i="19"/>
  <c r="H101" i="19" s="1"/>
  <c r="I101" i="19" s="1"/>
  <c r="E101" i="19"/>
  <c r="G100" i="19"/>
  <c r="H100" i="19" s="1"/>
  <c r="I100" i="19" s="1"/>
  <c r="E100" i="19"/>
  <c r="H99" i="19"/>
  <c r="I99" i="19" s="1"/>
  <c r="E99" i="19"/>
  <c r="H96" i="19"/>
  <c r="I96" i="19" s="1"/>
  <c r="E96" i="19"/>
  <c r="G94" i="19"/>
  <c r="H94" i="19" s="1"/>
  <c r="I94" i="19" s="1"/>
  <c r="E94" i="19"/>
  <c r="H93" i="19"/>
  <c r="I93" i="19" s="1"/>
  <c r="E93" i="19"/>
  <c r="G92" i="19"/>
  <c r="H92" i="19" s="1"/>
  <c r="I92" i="19" s="1"/>
  <c r="E92" i="19"/>
  <c r="G91" i="19"/>
  <c r="H91" i="19" s="1"/>
  <c r="I91" i="19" s="1"/>
  <c r="E91" i="19"/>
  <c r="G88" i="19"/>
  <c r="H88" i="19" s="1"/>
  <c r="I88" i="19" s="1"/>
  <c r="E88" i="19"/>
  <c r="G86" i="19"/>
  <c r="H86" i="19" s="1"/>
  <c r="I86" i="19" s="1"/>
  <c r="E86" i="19"/>
  <c r="G85" i="19"/>
  <c r="H85" i="19" s="1"/>
  <c r="I85" i="19" s="1"/>
  <c r="E85" i="19"/>
  <c r="H84" i="19"/>
  <c r="I84" i="19" s="1"/>
  <c r="E84" i="19"/>
  <c r="G83" i="19"/>
  <c r="H83" i="19" s="1"/>
  <c r="I83" i="19" s="1"/>
  <c r="E83" i="19"/>
  <c r="H82" i="19"/>
  <c r="I82" i="19" s="1"/>
  <c r="E82" i="19"/>
  <c r="H79" i="19"/>
  <c r="I79" i="19" s="1"/>
  <c r="E79" i="19"/>
  <c r="G77" i="19"/>
  <c r="H77" i="19" s="1"/>
  <c r="I77" i="19" s="1"/>
  <c r="E77" i="19"/>
  <c r="G76" i="19"/>
  <c r="H76" i="19" s="1"/>
  <c r="I76" i="19" s="1"/>
  <c r="E76" i="19"/>
  <c r="G75" i="19"/>
  <c r="H75" i="19" s="1"/>
  <c r="I75" i="19" s="1"/>
  <c r="E75" i="19"/>
  <c r="G72" i="19"/>
  <c r="H72" i="19" s="1"/>
  <c r="I72" i="19" s="1"/>
  <c r="E72" i="19"/>
  <c r="G69" i="19"/>
  <c r="H69" i="19" s="1"/>
  <c r="I69" i="19" s="1"/>
  <c r="E69" i="19"/>
  <c r="G67" i="19"/>
  <c r="H67" i="19" s="1"/>
  <c r="I67" i="19" s="1"/>
  <c r="E67" i="19"/>
  <c r="G66" i="19"/>
  <c r="H66" i="19" s="1"/>
  <c r="I66" i="19" s="1"/>
  <c r="E66" i="19"/>
  <c r="G65" i="19"/>
  <c r="H65" i="19" s="1"/>
  <c r="I65" i="19" s="1"/>
  <c r="E65" i="19"/>
  <c r="G64" i="19"/>
  <c r="H64" i="19" s="1"/>
  <c r="I64" i="19" s="1"/>
  <c r="E64" i="19"/>
  <c r="G63" i="19"/>
  <c r="H63" i="19" s="1"/>
  <c r="I63" i="19" s="1"/>
  <c r="E63" i="19"/>
  <c r="G62" i="19"/>
  <c r="H62" i="19" s="1"/>
  <c r="I62" i="19" s="1"/>
  <c r="E62" i="19"/>
  <c r="G61" i="19"/>
  <c r="H61" i="19" s="1"/>
  <c r="I61" i="19" s="1"/>
  <c r="E61" i="19"/>
  <c r="G60" i="19"/>
  <c r="H60" i="19" s="1"/>
  <c r="I60" i="19" s="1"/>
  <c r="E60" i="19"/>
  <c r="G55" i="19"/>
  <c r="H55" i="19" s="1"/>
  <c r="I55" i="19" s="1"/>
  <c r="E55" i="19"/>
  <c r="G53" i="19"/>
  <c r="H53" i="19" s="1"/>
  <c r="I53" i="19" s="1"/>
  <c r="E53" i="19"/>
  <c r="G52" i="19"/>
  <c r="H52" i="19" s="1"/>
  <c r="I52" i="19" s="1"/>
  <c r="E52" i="19"/>
  <c r="G51" i="19"/>
  <c r="H51" i="19" s="1"/>
  <c r="I51" i="19" s="1"/>
  <c r="E51" i="19"/>
  <c r="G50" i="19"/>
  <c r="H50" i="19" s="1"/>
  <c r="I50" i="19" s="1"/>
  <c r="E50" i="19"/>
  <c r="G49" i="19"/>
  <c r="H49" i="19" s="1"/>
  <c r="I49" i="19" s="1"/>
  <c r="E49" i="19"/>
  <c r="G48" i="19"/>
  <c r="H48" i="19" s="1"/>
  <c r="I48" i="19" s="1"/>
  <c r="E48" i="19"/>
  <c r="G47" i="19"/>
  <c r="H47" i="19" s="1"/>
  <c r="I47" i="19" s="1"/>
  <c r="E47" i="19"/>
  <c r="G46" i="19"/>
  <c r="H46" i="19" s="1"/>
  <c r="I46" i="19" s="1"/>
  <c r="E46" i="19"/>
  <c r="G45" i="19"/>
  <c r="H45" i="19" s="1"/>
  <c r="I45" i="19" s="1"/>
  <c r="E45" i="19"/>
  <c r="G44" i="19"/>
  <c r="H44" i="19" s="1"/>
  <c r="I44" i="19" s="1"/>
  <c r="E44" i="19"/>
  <c r="G41" i="19"/>
  <c r="H41" i="19" s="1"/>
  <c r="I41" i="19" s="1"/>
  <c r="E41" i="19"/>
  <c r="G39" i="19"/>
  <c r="H39" i="19" s="1"/>
  <c r="I39" i="19" s="1"/>
  <c r="E39" i="19"/>
  <c r="G38" i="19"/>
  <c r="H38" i="19" s="1"/>
  <c r="I38" i="19" s="1"/>
  <c r="E38" i="19"/>
  <c r="G37" i="19"/>
  <c r="H37" i="19" s="1"/>
  <c r="I37" i="19" s="1"/>
  <c r="E37" i="19"/>
  <c r="G36" i="19"/>
  <c r="H36" i="19" s="1"/>
  <c r="I36" i="19" s="1"/>
  <c r="E36" i="19"/>
  <c r="G35" i="19"/>
  <c r="H35" i="19" s="1"/>
  <c r="I35" i="19" s="1"/>
  <c r="E35" i="19"/>
  <c r="G34" i="19"/>
  <c r="H34" i="19" s="1"/>
  <c r="I34" i="19" s="1"/>
  <c r="E34" i="19"/>
  <c r="G33" i="19"/>
  <c r="H33" i="19" s="1"/>
  <c r="I33" i="19" s="1"/>
  <c r="E33" i="19"/>
  <c r="G32" i="19"/>
  <c r="H32" i="19" s="1"/>
  <c r="I32" i="19" s="1"/>
  <c r="E32" i="19"/>
  <c r="G31" i="19"/>
  <c r="H31" i="19" s="1"/>
  <c r="I31" i="19" s="1"/>
  <c r="E31" i="19"/>
  <c r="G30" i="19"/>
  <c r="H30" i="19" s="1"/>
  <c r="I30" i="19" s="1"/>
  <c r="E30" i="19"/>
  <c r="G27" i="19"/>
  <c r="H27" i="19" s="1"/>
  <c r="I27" i="19" s="1"/>
  <c r="E27" i="19"/>
  <c r="G25" i="19"/>
  <c r="H25" i="19" s="1"/>
  <c r="I25" i="19" s="1"/>
  <c r="E25" i="19"/>
  <c r="G24" i="19"/>
  <c r="H24" i="19" s="1"/>
  <c r="I24" i="19" s="1"/>
  <c r="E24" i="19"/>
  <c r="G23" i="19"/>
  <c r="H23" i="19" s="1"/>
  <c r="I23" i="19" s="1"/>
  <c r="E23" i="19"/>
  <c r="G22" i="19"/>
  <c r="H22" i="19" s="1"/>
  <c r="I22" i="19" s="1"/>
  <c r="E22" i="19"/>
  <c r="G21" i="19"/>
  <c r="H21" i="19" s="1"/>
  <c r="I21" i="19" s="1"/>
  <c r="E21" i="19"/>
  <c r="G20" i="19"/>
  <c r="H20" i="19" s="1"/>
  <c r="I20" i="19" s="1"/>
  <c r="E20" i="19"/>
  <c r="G19" i="19"/>
  <c r="H19" i="19" s="1"/>
  <c r="I19" i="19" s="1"/>
  <c r="E19" i="19"/>
  <c r="G18" i="19"/>
  <c r="H18" i="19" s="1"/>
  <c r="I18" i="19" s="1"/>
  <c r="E18" i="19"/>
  <c r="G17" i="19"/>
  <c r="H17" i="19" s="1"/>
  <c r="I17" i="19" s="1"/>
  <c r="E17" i="19"/>
  <c r="G11" i="19"/>
  <c r="H11" i="19" s="1"/>
  <c r="I11" i="19" s="1"/>
  <c r="E11" i="19"/>
  <c r="G10" i="19"/>
  <c r="H10" i="19" s="1"/>
  <c r="I10" i="19" s="1"/>
  <c r="E10" i="19"/>
  <c r="G9" i="19"/>
  <c r="H9" i="19" s="1"/>
  <c r="I9" i="19" s="1"/>
  <c r="E9" i="19"/>
  <c r="G8" i="19"/>
  <c r="H8" i="19" s="1"/>
  <c r="I8" i="19" s="1"/>
  <c r="E8" i="19"/>
  <c r="G7" i="19"/>
  <c r="H7" i="19" s="1"/>
  <c r="I7" i="19" s="1"/>
  <c r="E7" i="19"/>
  <c r="G6" i="19"/>
  <c r="H6" i="19" s="1"/>
  <c r="I6" i="19" s="1"/>
  <c r="E6" i="19"/>
  <c r="G5" i="19"/>
  <c r="H5" i="19" s="1"/>
  <c r="I5" i="19" s="1"/>
  <c r="E5" i="19"/>
  <c r="I3" i="19"/>
  <c r="B18" i="22" l="1"/>
  <c r="A19" i="22"/>
  <c r="A12" i="18"/>
  <c r="A20" i="22" l="1"/>
  <c r="B19" i="22"/>
  <c r="B12" i="18"/>
  <c r="A13" i="18"/>
  <c r="GQ36" i="18"/>
  <c r="B20" i="22" l="1"/>
  <c r="A21" i="22"/>
  <c r="A14" i="18"/>
  <c r="B13" i="18"/>
  <c r="B21" i="22" l="1"/>
  <c r="A22" i="22"/>
  <c r="B14" i="18"/>
  <c r="A15" i="18"/>
  <c r="GI36" i="18"/>
  <c r="A23" i="22" l="1"/>
  <c r="B22" i="22"/>
  <c r="A16" i="18"/>
  <c r="B15" i="18"/>
  <c r="B23" i="22" l="1"/>
  <c r="A24" i="22"/>
  <c r="B16" i="18"/>
  <c r="A17" i="18"/>
  <c r="B24" i="22" l="1"/>
  <c r="A25" i="22"/>
  <c r="A18" i="18"/>
  <c r="B17" i="18"/>
  <c r="B25" i="22" l="1"/>
  <c r="A26" i="22"/>
  <c r="B18" i="18"/>
  <c r="A19" i="18"/>
  <c r="A20" i="18" s="1"/>
  <c r="B26" i="22" l="1"/>
  <c r="A27" i="22"/>
  <c r="B19" i="18"/>
  <c r="B27" i="22" l="1"/>
  <c r="A28" i="22"/>
  <c r="B20" i="18"/>
  <c r="A21" i="18"/>
  <c r="B21" i="18" s="1"/>
  <c r="B28" i="22" l="1"/>
  <c r="A29" i="22"/>
  <c r="A22" i="18"/>
  <c r="B29" i="22" l="1"/>
  <c r="A30" i="22"/>
  <c r="B22" i="18"/>
  <c r="A23" i="18"/>
  <c r="B30" i="22" l="1"/>
  <c r="A31" i="22"/>
  <c r="A24" i="18"/>
  <c r="B23" i="18"/>
  <c r="A34" i="22" l="1"/>
  <c r="B31" i="22"/>
  <c r="B24" i="18"/>
  <c r="A25" i="18"/>
  <c r="A35" i="22" l="1"/>
  <c r="B34" i="22"/>
  <c r="A26" i="18"/>
  <c r="B25" i="18"/>
  <c r="A36" i="22" l="1"/>
  <c r="B35" i="22"/>
  <c r="B26" i="18"/>
  <c r="A27" i="18"/>
  <c r="A37" i="22" l="1"/>
  <c r="B36" i="22"/>
  <c r="A28" i="18"/>
  <c r="B27" i="18"/>
  <c r="B37" i="22" l="1"/>
  <c r="A38" i="22"/>
  <c r="B28" i="18"/>
  <c r="A29" i="18"/>
  <c r="B38" i="22" l="1"/>
  <c r="A30" i="18"/>
  <c r="B29" i="18"/>
  <c r="B30" i="18" l="1"/>
  <c r="A31" i="18"/>
  <c r="A32" i="18" l="1"/>
  <c r="B31" i="18"/>
  <c r="B32" i="18" l="1"/>
  <c r="A33" i="18"/>
  <c r="A34" i="18" l="1"/>
  <c r="A35" i="18" s="1"/>
  <c r="B33" i="18"/>
  <c r="B35" i="18" l="1"/>
  <c r="B34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N4" authorId="0" shapeId="0" xr:uid="{F8485AA7-68DA-4278-A739-9B9C890D1B35}">
      <text>
        <r>
          <rPr>
            <sz val="20"/>
            <color indexed="81"/>
            <rFont val="ＭＳ ゴシック"/>
            <family val="3"/>
            <charset val="128"/>
          </rPr>
          <t>兼業従事時間のみ（移動時間は含まない）記入してください。</t>
        </r>
      </text>
    </comment>
    <comment ref="GR4" authorId="0" shapeId="0" xr:uid="{B04BD738-C5B5-4BA2-9CD4-2FBC48438B24}">
      <text>
        <r>
          <rPr>
            <b/>
            <sz val="22"/>
            <color theme="1"/>
            <rFont val="ＭＳ Ｐゴシック"/>
            <family val="3"/>
            <charset val="128"/>
          </rPr>
          <t xml:space="preserve">宿日直勤務の場合は、許可の有無のいずれかをプルダウンより
選択してください。
※宿日直許可を受けた宿日直の場合は労働時間に含まないため、
 　従事時間は「0:00」となります。 
　 </t>
        </r>
        <r>
          <rPr>
            <b/>
            <u/>
            <sz val="22"/>
            <color theme="1"/>
            <rFont val="ＭＳ Ｐゴシック"/>
            <family val="3"/>
            <charset val="128"/>
          </rPr>
          <t>宿日直勤務以外の場合は選択不要です。</t>
        </r>
      </text>
    </comment>
    <comment ref="GH36" authorId="0" shapeId="0" xr:uid="{0F9BC9A1-872E-4AC0-BA2D-DB4E9EE7B04C}">
      <text>
        <r>
          <rPr>
            <b/>
            <sz val="20"/>
            <color indexed="81"/>
            <rFont val="MS P ゴシック"/>
            <family val="3"/>
            <charset val="128"/>
          </rPr>
          <t xml:space="preserve">当月の必要時間数と一致するようにシフトを調整して下さい。
</t>
        </r>
      </text>
    </comment>
    <comment ref="GI36" authorId="0" shapeId="0" xr:uid="{7CF9AA23-9AF8-42E6-93C3-6E20E24E2168}">
      <text>
        <r>
          <rPr>
            <b/>
            <sz val="20"/>
            <color indexed="81"/>
            <rFont val="MS P ゴシック"/>
            <family val="3"/>
            <charset val="128"/>
          </rPr>
          <t>ここが０になるようにシフトを調整ください。</t>
        </r>
      </text>
    </comment>
    <comment ref="GM38" authorId="0" shapeId="0" xr:uid="{5FCDB26C-62AB-48BC-8697-7A5750E3B108}">
      <text>
        <r>
          <rPr>
            <b/>
            <sz val="20"/>
            <color indexed="81"/>
            <rFont val="MS P ゴシック"/>
            <family val="3"/>
            <charset val="128"/>
          </rPr>
          <t>変更等で再提出する場合は、日付を記入のうえ提出をお願いします。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N4" authorId="0" shapeId="0" xr:uid="{8950954C-F0FE-4765-9D9B-7AAC8AD73E27}">
      <text>
        <r>
          <rPr>
            <sz val="20"/>
            <color indexed="81"/>
            <rFont val="ＭＳ ゴシック"/>
            <family val="3"/>
            <charset val="128"/>
          </rPr>
          <t>兼業従事時間のみ（移動時間は含まない）記入してください。</t>
        </r>
      </text>
    </comment>
    <comment ref="GR4" authorId="0" shapeId="0" xr:uid="{6ED73076-4D04-46F4-BB38-75D5B1AE4890}">
      <text>
        <r>
          <rPr>
            <b/>
            <sz val="22"/>
            <color theme="1"/>
            <rFont val="ＭＳ Ｐゴシック"/>
            <family val="3"/>
            <charset val="128"/>
          </rPr>
          <t xml:space="preserve">宿日直勤務の場合は、許可の有無のいずれかをプルダウンより
選択してください。
※宿日直許可を受けた宿日直の場合は労働時間に含まないため、
 　従事時間は「0:00」となります。 
　 </t>
        </r>
        <r>
          <rPr>
            <b/>
            <u/>
            <sz val="22"/>
            <color theme="1"/>
            <rFont val="ＭＳ Ｐゴシック"/>
            <family val="3"/>
            <charset val="128"/>
          </rPr>
          <t>宿日直勤務以外の場合は選択不要です。</t>
        </r>
      </text>
    </comment>
    <comment ref="A38" authorId="0" shapeId="0" xr:uid="{B8AFA31B-12C9-44C7-8C40-BE579811F133}">
      <text>
        <r>
          <rPr>
            <b/>
            <sz val="20"/>
            <color indexed="81"/>
            <rFont val="MS P ゴシック"/>
            <family val="3"/>
            <charset val="128"/>
          </rPr>
          <t>31日までない月は翌月分まで表示されてしまうので,不要な日付は削除してください。</t>
        </r>
      </text>
    </comment>
    <comment ref="GH39" authorId="0" shapeId="0" xr:uid="{9F5E56A6-87C5-4BBA-BA80-13611E6D486A}">
      <text>
        <r>
          <rPr>
            <b/>
            <sz val="20"/>
            <color indexed="81"/>
            <rFont val="MS P ゴシック"/>
            <family val="3"/>
            <charset val="128"/>
          </rPr>
          <t xml:space="preserve">当月の必要時間数と一致するようにシフトを調整して下さい。
</t>
        </r>
      </text>
    </comment>
    <comment ref="GI39" authorId="0" shapeId="0" xr:uid="{50568CE2-67DE-4F3E-9C89-D82D9E040387}">
      <text>
        <r>
          <rPr>
            <b/>
            <sz val="20"/>
            <color indexed="81"/>
            <rFont val="MS P ゴシック"/>
            <family val="3"/>
            <charset val="128"/>
          </rPr>
          <t>ここが０になるようにシフトを調整ください。</t>
        </r>
      </text>
    </comment>
    <comment ref="GL41" authorId="0" shapeId="0" xr:uid="{39BE21BA-7599-4C9C-A570-363A74A23488}">
      <text>
        <r>
          <rPr>
            <b/>
            <sz val="20"/>
            <color indexed="81"/>
            <rFont val="MS P ゴシック"/>
            <family val="3"/>
            <charset val="128"/>
          </rPr>
          <t>変更等で再提出する場合は、日付を記入のうえ提出をお願いします。</t>
        </r>
      </text>
    </comment>
  </commentList>
</comments>
</file>

<file path=xl/sharedStrings.xml><?xml version="1.0" encoding="utf-8"?>
<sst xmlns="http://schemas.openxmlformats.org/spreadsheetml/2006/main" count="945" uniqueCount="227">
  <si>
    <t>日付</t>
    <rPh sb="0" eb="2">
      <t>ヒヅケ</t>
    </rPh>
    <phoneticPr fontId="5"/>
  </si>
  <si>
    <t>曜日</t>
    <rPh sb="0" eb="2">
      <t>ヨウビ</t>
    </rPh>
    <phoneticPr fontId="5"/>
  </si>
  <si>
    <t>勤務パターン</t>
    <rPh sb="0" eb="2">
      <t>キンム</t>
    </rPh>
    <phoneticPr fontId="5"/>
  </si>
  <si>
    <t>差</t>
    <rPh sb="0" eb="1">
      <t>サ</t>
    </rPh>
    <phoneticPr fontId="5"/>
  </si>
  <si>
    <t>D1</t>
    <phoneticPr fontId="5"/>
  </si>
  <si>
    <t>X1</t>
    <phoneticPr fontId="5"/>
  </si>
  <si>
    <t>B4</t>
  </si>
  <si>
    <t>C5</t>
  </si>
  <si>
    <t>B8</t>
  </si>
  <si>
    <t>C4</t>
  </si>
  <si>
    <t>B6</t>
  </si>
  <si>
    <t>A1</t>
    <phoneticPr fontId="5"/>
  </si>
  <si>
    <t>B1</t>
    <phoneticPr fontId="5"/>
  </si>
  <si>
    <t>B3</t>
  </si>
  <si>
    <t>B5</t>
  </si>
  <si>
    <t>B7</t>
  </si>
  <si>
    <t>C1</t>
    <phoneticPr fontId="5"/>
  </si>
  <si>
    <t>C2</t>
  </si>
  <si>
    <t>C3</t>
  </si>
  <si>
    <t>C6</t>
  </si>
  <si>
    <t>C7</t>
  </si>
  <si>
    <t>C8</t>
  </si>
  <si>
    <t>C9</t>
  </si>
  <si>
    <t>C10</t>
  </si>
  <si>
    <t>C11</t>
  </si>
  <si>
    <t>E1</t>
    <phoneticPr fontId="5"/>
  </si>
  <si>
    <t>E2</t>
  </si>
  <si>
    <t>E3</t>
  </si>
  <si>
    <t>E4</t>
  </si>
  <si>
    <t>E5</t>
  </si>
  <si>
    <t>F1</t>
    <phoneticPr fontId="5"/>
  </si>
  <si>
    <t>就業時間
（開始）</t>
    <rPh sb="6" eb="8">
      <t>カイシ</t>
    </rPh>
    <phoneticPr fontId="6"/>
  </si>
  <si>
    <t>就業時間
（終了）</t>
    <rPh sb="6" eb="8">
      <t>シュウリョウ</t>
    </rPh>
    <phoneticPr fontId="6"/>
  </si>
  <si>
    <t>業務時間
（休憩除く）</t>
    <rPh sb="0" eb="4">
      <t>ギョウムジカン</t>
    </rPh>
    <rPh sb="6" eb="8">
      <t>キュウケイ</t>
    </rPh>
    <rPh sb="8" eb="9">
      <t>ノゾ</t>
    </rPh>
    <phoneticPr fontId="5"/>
  </si>
  <si>
    <t>週休日等</t>
    <rPh sb="0" eb="3">
      <t>シュウキュウビ</t>
    </rPh>
    <rPh sb="3" eb="4">
      <t>ナド</t>
    </rPh>
    <phoneticPr fontId="5"/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</si>
  <si>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</si>
  <si>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</si>
  <si>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</si>
  <si>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</si>
  <si>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</si>
  <si>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</si>
  <si>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</si>
  <si>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</si>
  <si>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</si>
  <si>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G1</t>
    <phoneticPr fontId="5"/>
  </si>
  <si>
    <t>F2</t>
  </si>
  <si>
    <t>F3</t>
  </si>
  <si>
    <t>F4</t>
  </si>
  <si>
    <t>F5</t>
  </si>
  <si>
    <t>G2</t>
  </si>
  <si>
    <t>G3</t>
  </si>
  <si>
    <t>H1</t>
    <phoneticPr fontId="5"/>
  </si>
  <si>
    <t>H2</t>
  </si>
  <si>
    <t>H3</t>
  </si>
  <si>
    <t>I1</t>
    <phoneticPr fontId="5"/>
  </si>
  <si>
    <t>I2</t>
  </si>
  <si>
    <t>I3</t>
  </si>
  <si>
    <t>J1</t>
    <phoneticPr fontId="5"/>
  </si>
  <si>
    <t>J2</t>
  </si>
  <si>
    <t>J3</t>
  </si>
  <si>
    <t>A3</t>
  </si>
  <si>
    <t>A4</t>
  </si>
  <si>
    <t>A5</t>
  </si>
  <si>
    <t>A6</t>
  </si>
  <si>
    <t>A7</t>
  </si>
  <si>
    <t>A8</t>
  </si>
  <si>
    <t>無</t>
    <rPh sb="0" eb="1">
      <t>ナシ</t>
    </rPh>
    <phoneticPr fontId="5"/>
  </si>
  <si>
    <t>E6</t>
  </si>
  <si>
    <t>E7</t>
  </si>
  <si>
    <t>E8</t>
  </si>
  <si>
    <t>G4</t>
  </si>
  <si>
    <t>A9</t>
  </si>
  <si>
    <t>B9</t>
  </si>
  <si>
    <t>E9</t>
  </si>
  <si>
    <t>B2</t>
  </si>
  <si>
    <t>B10</t>
  </si>
  <si>
    <t>A2</t>
  </si>
  <si>
    <t>A10</t>
  </si>
  <si>
    <t>E10</t>
  </si>
  <si>
    <t>休憩時間</t>
    <rPh sb="0" eb="2">
      <t>キュウケイ</t>
    </rPh>
    <rPh sb="2" eb="4">
      <t>ジカン</t>
    </rPh>
    <phoneticPr fontId="5"/>
  </si>
  <si>
    <t>7時間45分
（7.75時間）との差</t>
    <rPh sb="1" eb="3">
      <t>ジカン</t>
    </rPh>
    <rPh sb="5" eb="6">
      <t>フン</t>
    </rPh>
    <rPh sb="12" eb="14">
      <t>ジカン</t>
    </rPh>
    <rPh sb="17" eb="18">
      <t>サ</t>
    </rPh>
    <phoneticPr fontId="5"/>
  </si>
  <si>
    <t>J4</t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</si>
  <si>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</si>
  <si>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</si>
  <si>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勤務時間</t>
    <rPh sb="0" eb="2">
      <t>キンム</t>
    </rPh>
    <rPh sb="2" eb="4">
      <t>ジカン</t>
    </rPh>
    <phoneticPr fontId="5"/>
  </si>
  <si>
    <t>X1</t>
  </si>
  <si>
    <t>A11</t>
  </si>
  <si>
    <t>12:00～13:00</t>
    <phoneticPr fontId="5"/>
  </si>
  <si>
    <t>I4</t>
  </si>
  <si>
    <t>I5</t>
  </si>
  <si>
    <t>H4</t>
  </si>
  <si>
    <t>H5</t>
  </si>
  <si>
    <t>G5</t>
  </si>
  <si>
    <t>G6</t>
  </si>
  <si>
    <t>F6</t>
  </si>
  <si>
    <t>F7</t>
  </si>
  <si>
    <t>E11</t>
  </si>
  <si>
    <t>B11</t>
  </si>
  <si>
    <t>17:00～18:00</t>
    <phoneticPr fontId="5"/>
  </si>
  <si>
    <t>所属</t>
    <rPh sb="0" eb="2">
      <t>ショゾク</t>
    </rPh>
    <phoneticPr fontId="5"/>
  </si>
  <si>
    <t>氏名</t>
    <rPh sb="0" eb="2">
      <t>シメイ</t>
    </rPh>
    <phoneticPr fontId="5"/>
  </si>
  <si>
    <t>月の必要時間数</t>
    <rPh sb="0" eb="1">
      <t>ガツ</t>
    </rPh>
    <rPh sb="2" eb="4">
      <t>ヒツヨウ</t>
    </rPh>
    <rPh sb="4" eb="7">
      <t>ジカンスウ</t>
    </rPh>
    <phoneticPr fontId="5"/>
  </si>
  <si>
    <t>〇</t>
    <phoneticPr fontId="5"/>
  </si>
  <si>
    <t>月</t>
    <rPh sb="0" eb="1">
      <t>ツキ</t>
    </rPh>
    <phoneticPr fontId="11"/>
  </si>
  <si>
    <t>勤務時間</t>
    <rPh sb="0" eb="2">
      <t>キンム</t>
    </rPh>
    <rPh sb="2" eb="4">
      <t>ジカン</t>
    </rPh>
    <phoneticPr fontId="11"/>
  </si>
  <si>
    <t>勤務日数</t>
    <rPh sb="0" eb="2">
      <t>キンム</t>
    </rPh>
    <rPh sb="2" eb="4">
      <t>ニッスウ</t>
    </rPh>
    <phoneticPr fontId="11"/>
  </si>
  <si>
    <t>休憩時間
(開始）</t>
    <rPh sb="6" eb="8">
      <t>カイシ</t>
    </rPh>
    <phoneticPr fontId="5"/>
  </si>
  <si>
    <t>休憩時間
(終了）</t>
    <rPh sb="6" eb="8">
      <t>シュウリョウ</t>
    </rPh>
    <phoneticPr fontId="5"/>
  </si>
  <si>
    <t>～</t>
    <phoneticPr fontId="5"/>
  </si>
  <si>
    <t>宿日直
許可の有無</t>
    <phoneticPr fontId="5"/>
  </si>
  <si>
    <t>勤務
パターン</t>
    <rPh sb="0" eb="2">
      <t>キンム</t>
    </rPh>
    <phoneticPr fontId="5"/>
  </si>
  <si>
    <t>従事時間計</t>
    <rPh sb="0" eb="2">
      <t>ジュウジ</t>
    </rPh>
    <rPh sb="2" eb="4">
      <t>ジカン</t>
    </rPh>
    <rPh sb="4" eb="5">
      <t>ケイ</t>
    </rPh>
    <phoneticPr fontId="5"/>
  </si>
  <si>
    <t>本院での
宿日直・オンコール</t>
    <rPh sb="0" eb="2">
      <t>ホンイン</t>
    </rPh>
    <rPh sb="5" eb="8">
      <t>シュクニッチョク</t>
    </rPh>
    <phoneticPr fontId="5"/>
  </si>
  <si>
    <t>兼業従事時間 合計</t>
    <rPh sb="0" eb="2">
      <t>ケンギョウ</t>
    </rPh>
    <rPh sb="2" eb="4">
      <t>ジュウジ</t>
    </rPh>
    <rPh sb="4" eb="6">
      <t>ジカン</t>
    </rPh>
    <rPh sb="7" eb="8">
      <t>ゴウ</t>
    </rPh>
    <rPh sb="8" eb="9">
      <t>ケイ</t>
    </rPh>
    <phoneticPr fontId="5"/>
  </si>
  <si>
    <t>総務課
記入欄</t>
    <phoneticPr fontId="5"/>
  </si>
  <si>
    <t>兼業（勤務時間内外全てを記入する。）</t>
    <rPh sb="3" eb="5">
      <t>キンム</t>
    </rPh>
    <rPh sb="5" eb="7">
      <t>ジカン</t>
    </rPh>
    <rPh sb="7" eb="8">
      <t>ナイ</t>
    </rPh>
    <rPh sb="8" eb="9">
      <t>ガイ</t>
    </rPh>
    <rPh sb="9" eb="10">
      <t>スベ</t>
    </rPh>
    <rPh sb="12" eb="14">
      <t>キニュウ</t>
    </rPh>
    <phoneticPr fontId="5"/>
  </si>
  <si>
    <t>従事時間帯
（00:00 ～ 00:00）</t>
    <phoneticPr fontId="5"/>
  </si>
  <si>
    <t>D7</t>
    <phoneticPr fontId="5"/>
  </si>
  <si>
    <t>〇</t>
  </si>
  <si>
    <t>7時間45分
(7.75時間)
との差</t>
    <rPh sb="1" eb="3">
      <t>ジカン</t>
    </rPh>
    <rPh sb="5" eb="6">
      <t>フン</t>
    </rPh>
    <rPh sb="12" eb="14">
      <t>ジカン</t>
    </rPh>
    <rPh sb="18" eb="19">
      <t>サ</t>
    </rPh>
    <phoneticPr fontId="5"/>
  </si>
  <si>
    <t>○○　○○</t>
    <phoneticPr fontId="5"/>
  </si>
  <si>
    <t>X2</t>
  </si>
  <si>
    <t>終日兼業</t>
    <rPh sb="0" eb="2">
      <t>シュウジツ</t>
    </rPh>
    <rPh sb="2" eb="4">
      <t>ケンギョウ</t>
    </rPh>
    <phoneticPr fontId="5"/>
  </si>
  <si>
    <t>X2</t>
    <phoneticPr fontId="5"/>
  </si>
  <si>
    <t>○○記念病院</t>
    <rPh sb="2" eb="4">
      <t>キネン</t>
    </rPh>
    <rPh sb="4" eb="6">
      <t>ビョウイン</t>
    </rPh>
    <phoneticPr fontId="5"/>
  </si>
  <si>
    <t>～</t>
  </si>
  <si>
    <t>△△医院</t>
    <rPh sb="2" eb="4">
      <t>イイン</t>
    </rPh>
    <phoneticPr fontId="5"/>
  </si>
  <si>
    <t>□□館</t>
    <rPh sb="2" eb="3">
      <t>カン</t>
    </rPh>
    <phoneticPr fontId="5"/>
  </si>
  <si>
    <t>宿直
17:15～8:30</t>
    <rPh sb="0" eb="2">
      <t>シュクチョク</t>
    </rPh>
    <phoneticPr fontId="5"/>
  </si>
  <si>
    <t>日直
8:30～17:15</t>
    <rPh sb="0" eb="2">
      <t>ニッチョク</t>
    </rPh>
    <phoneticPr fontId="5"/>
  </si>
  <si>
    <t>××病院</t>
    <rPh sb="2" eb="4">
      <t>ビョウイン</t>
    </rPh>
    <phoneticPr fontId="5"/>
  </si>
  <si>
    <t>C9</t>
    <phoneticPr fontId="5"/>
  </si>
  <si>
    <t>D2</t>
    <phoneticPr fontId="5"/>
  </si>
  <si>
    <t>D6</t>
    <phoneticPr fontId="5"/>
  </si>
  <si>
    <t>休憩終了-5</t>
    <rPh sb="0" eb="4">
      <t>キュウケイシュウリョウ</t>
    </rPh>
    <phoneticPr fontId="5"/>
  </si>
  <si>
    <t>終了-5</t>
    <rPh sb="0" eb="2">
      <t>シュウリョウ</t>
    </rPh>
    <phoneticPr fontId="5"/>
  </si>
  <si>
    <t>職名</t>
    <phoneticPr fontId="5"/>
  </si>
  <si>
    <t>兼業先医療機関名
（〇〇〇病院）</t>
    <phoneticPr fontId="5"/>
  </si>
  <si>
    <t>作成者</t>
    <rPh sb="0" eb="3">
      <t>サクセイシャ</t>
    </rPh>
    <phoneticPr fontId="5"/>
  </si>
  <si>
    <t>確認者（総務課）</t>
    <rPh sb="0" eb="2">
      <t>カクニン</t>
    </rPh>
    <rPh sb="2" eb="3">
      <t>シャ</t>
    </rPh>
    <rPh sb="4" eb="7">
      <t>ソウムカ</t>
    </rPh>
    <phoneticPr fontId="5"/>
  </si>
  <si>
    <t>7時間45分
（7.75時間）
との差</t>
    <rPh sb="1" eb="3">
      <t>ジカン</t>
    </rPh>
    <rPh sb="5" eb="6">
      <t>フン</t>
    </rPh>
    <rPh sb="12" eb="14">
      <t>ジカン</t>
    </rPh>
    <rPh sb="18" eb="19">
      <t>サ</t>
    </rPh>
    <phoneticPr fontId="5"/>
  </si>
  <si>
    <t>ｲﾝﾀｰﾊﾞﾙ
ﾁｪｯｸ</t>
    <phoneticPr fontId="5"/>
  </si>
  <si>
    <t>業務時間</t>
    <rPh sb="0" eb="4">
      <t>ギョウムジカン</t>
    </rPh>
    <phoneticPr fontId="6"/>
  </si>
  <si>
    <t xml:space="preserve">7:00 </t>
  </si>
  <si>
    <t xml:space="preserve">7:30 </t>
  </si>
  <si>
    <t xml:space="preserve">8:00 </t>
  </si>
  <si>
    <t xml:space="preserve">8:30 </t>
  </si>
  <si>
    <t xml:space="preserve">9:00 </t>
  </si>
  <si>
    <t>13:00</t>
  </si>
  <si>
    <t>14:00</t>
  </si>
  <si>
    <t>日付</t>
    <rPh sb="0" eb="2">
      <t>ヒヅケ</t>
    </rPh>
    <phoneticPr fontId="6"/>
  </si>
  <si>
    <t>祝日</t>
    <rPh sb="0" eb="2">
      <t>シュクジツ</t>
    </rPh>
    <phoneticPr fontId="6"/>
  </si>
  <si>
    <t>元日</t>
  </si>
  <si>
    <t>年始</t>
    <rPh sb="0" eb="2">
      <t>ネンシ</t>
    </rPh>
    <phoneticPr fontId="6"/>
  </si>
  <si>
    <t>年末</t>
    <rPh sb="0" eb="2">
      <t>ネンマツ</t>
    </rPh>
    <phoneticPr fontId="6"/>
  </si>
  <si>
    <t>オンコール</t>
    <phoneticPr fontId="5"/>
  </si>
  <si>
    <t>A12</t>
  </si>
  <si>
    <t>A13</t>
  </si>
  <si>
    <t>A14</t>
  </si>
  <si>
    <t>B12</t>
  </si>
  <si>
    <t>C12</t>
  </si>
  <si>
    <t>D11</t>
  </si>
  <si>
    <t>D12</t>
  </si>
  <si>
    <t>E12</t>
  </si>
  <si>
    <t>F8</t>
  </si>
  <si>
    <t>G7</t>
  </si>
  <si>
    <t>H6</t>
  </si>
  <si>
    <t>B13</t>
  </si>
  <si>
    <t>B14</t>
  </si>
  <si>
    <t>C13</t>
  </si>
  <si>
    <t>C14</t>
  </si>
  <si>
    <t>D13</t>
  </si>
  <si>
    <t>D14</t>
  </si>
  <si>
    <t>E13</t>
  </si>
  <si>
    <t>E14</t>
  </si>
  <si>
    <t>F9</t>
  </si>
  <si>
    <t>F10</t>
  </si>
  <si>
    <t>G8</t>
  </si>
  <si>
    <t>G9</t>
  </si>
  <si>
    <t>H7</t>
  </si>
  <si>
    <t>H8</t>
  </si>
  <si>
    <t>▲▲病院</t>
    <rPh sb="2" eb="4">
      <t>ビョウイン</t>
    </rPh>
    <phoneticPr fontId="5"/>
  </si>
  <si>
    <t>■■医院</t>
    <rPh sb="2" eb="4">
      <t>イイン</t>
    </rPh>
    <phoneticPr fontId="5"/>
  </si>
  <si>
    <t>有</t>
    <rPh sb="0" eb="1">
      <t>アリ</t>
    </rPh>
    <phoneticPr fontId="5"/>
  </si>
  <si>
    <t>無</t>
    <rPh sb="0" eb="1">
      <t>ム</t>
    </rPh>
    <phoneticPr fontId="5"/>
  </si>
  <si>
    <t>C7</t>
    <phoneticPr fontId="5"/>
  </si>
  <si>
    <t>B7</t>
    <phoneticPr fontId="5"/>
  </si>
  <si>
    <t>A11</t>
    <phoneticPr fontId="5"/>
  </si>
  <si>
    <t>○○講座</t>
    <phoneticPr fontId="5"/>
  </si>
  <si>
    <t>助教</t>
    <phoneticPr fontId="5"/>
  </si>
  <si>
    <r>
      <t>〇勤務時間割振表</t>
    </r>
    <r>
      <rPr>
        <b/>
        <sz val="28"/>
        <color rgb="FFFF0000"/>
        <rFont val="Yu Gothic"/>
        <family val="3"/>
        <charset val="128"/>
        <scheme val="minor"/>
      </rPr>
      <t>（記入例）</t>
    </r>
    <rPh sb="1" eb="3">
      <t>キンム</t>
    </rPh>
    <rPh sb="3" eb="5">
      <t>ジカン</t>
    </rPh>
    <rPh sb="5" eb="6">
      <t>ワ</t>
    </rPh>
    <rPh sb="6" eb="7">
      <t>フ</t>
    </rPh>
    <rPh sb="7" eb="8">
      <t>ヒョウ</t>
    </rPh>
    <phoneticPr fontId="5"/>
  </si>
  <si>
    <t>提出日</t>
    <rPh sb="0" eb="3">
      <t>テイシュツビ</t>
    </rPh>
    <phoneticPr fontId="5"/>
  </si>
  <si>
    <t>/</t>
    <phoneticPr fontId="5"/>
  </si>
  <si>
    <t>半日休</t>
    <rPh sb="0" eb="3">
      <t>ハンジツキュウ</t>
    </rPh>
    <phoneticPr fontId="5"/>
  </si>
  <si>
    <t>○</t>
    <phoneticPr fontId="5"/>
  </si>
  <si>
    <t>×</t>
    <phoneticPr fontId="5"/>
  </si>
  <si>
    <t>成人の日</t>
  </si>
  <si>
    <t>建国記念の日</t>
  </si>
  <si>
    <t>天皇誕生日</t>
  </si>
  <si>
    <t>振替休日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</si>
  <si>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</si>
  <si>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</si>
  <si>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</si>
  <si>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</si>
  <si>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</si>
  <si>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</si>
  <si>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</si>
  <si>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</si>
  <si>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</si>
  <si>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</si>
  <si>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</si>
  <si>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</si>
  <si>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2025年</t>
    <rPh sb="4" eb="5">
      <t>ネン</t>
    </rPh>
    <phoneticPr fontId="5"/>
  </si>
  <si>
    <t>〇勤務時間割振表（2025年1月～12月用）</t>
    <rPh sb="1" eb="3">
      <t>キンム</t>
    </rPh>
    <rPh sb="3" eb="5">
      <t>ジカン</t>
    </rPh>
    <rPh sb="5" eb="6">
      <t>ワ</t>
    </rPh>
    <rPh sb="6" eb="7">
      <t>フ</t>
    </rPh>
    <rPh sb="7" eb="8">
      <t>ヒョウ</t>
    </rPh>
    <rPh sb="13" eb="14">
      <t>ネン</t>
    </rPh>
    <rPh sb="15" eb="16">
      <t>ガツ</t>
    </rPh>
    <rPh sb="19" eb="20">
      <t>ガツ</t>
    </rPh>
    <rPh sb="20" eb="21">
      <t>ヨウ</t>
    </rPh>
    <phoneticPr fontId="5"/>
  </si>
  <si>
    <t>週休日数</t>
    <rPh sb="0" eb="4">
      <t>シュウキュウビスウ</t>
    </rPh>
    <phoneticPr fontId="11"/>
  </si>
  <si>
    <t>以上</t>
    <rPh sb="0" eb="2">
      <t>イジョウ</t>
    </rPh>
    <phoneticPr fontId="5"/>
  </si>
  <si>
    <t>週休日・終日兼業日数</t>
    <phoneticPr fontId="5"/>
  </si>
  <si>
    <t>確認者（総務課）</t>
    <phoneticPr fontId="5"/>
  </si>
  <si>
    <t>C12</t>
    <phoneticPr fontId="5"/>
  </si>
  <si>
    <t>D8</t>
    <phoneticPr fontId="5"/>
  </si>
  <si>
    <t>F10</t>
    <phoneticPr fontId="5"/>
  </si>
  <si>
    <t>D10</t>
    <phoneticPr fontId="5"/>
  </si>
  <si>
    <t>A2</t>
    <phoneticPr fontId="5"/>
  </si>
  <si>
    <t>A12</t>
    <phoneticPr fontId="5"/>
  </si>
  <si>
    <t>D12</t>
    <phoneticPr fontId="5"/>
  </si>
  <si>
    <t>D13</t>
    <phoneticPr fontId="5"/>
  </si>
  <si>
    <t>4月の必要日数</t>
    <rPh sb="1" eb="2">
      <t>ガツ</t>
    </rPh>
    <rPh sb="3" eb="7">
      <t>ヒツヨウニッスウ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</si>
</sst>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6" formatCode="&quot;¥&quot;#,##0;[Red]&quot;¥&quot;\-#,##0"/>
    <numFmt numFmtId="176" formatCode="[h]:mm"/>
    <numFmt numFmtId="177" formatCode="#,##0.0000;[Red]\-#,##0.0000"/>
    <numFmt numFmtId="178" formatCode="0.000"/>
    <numFmt numFmtId="179" formatCode="0.00_ ;[Red]\-0.00\ "/>
    <numFmt numFmtId="180" formatCode="h:mm;@"/>
    <numFmt numFmtId="181" formatCode="aaa"/>
    <numFmt numFmtId="182" formatCode="0.00_);[Red]\(0.00\)"/>
    <numFmt numFmtId="183" formatCode="yyyy&quot;年&quot;m&quot;月&quot;d&quot;日&quot;\(aaa\)"/>
  </numFmts>
  <fonts count="55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72"/>
      <name val="MS PGothic"/>
      <family val="3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theme="1"/>
      <name val="Yu Gothic"/>
      <family val="3"/>
      <charset val="128"/>
      <scheme val="minor"/>
    </font>
    <font>
      <sz val="10"/>
      <name val="Arial"/>
      <family val="2"/>
    </font>
    <font>
      <sz val="20"/>
      <color theme="1"/>
      <name val="Yu Gothic"/>
      <family val="3"/>
      <charset val="128"/>
      <scheme val="minor"/>
    </font>
    <font>
      <sz val="20"/>
      <name val="Yu Gothic"/>
      <family val="3"/>
      <charset val="128"/>
      <scheme val="minor"/>
    </font>
    <font>
      <u/>
      <sz val="20"/>
      <color theme="1"/>
      <name val="Yu Gothic"/>
      <family val="3"/>
      <charset val="128"/>
      <scheme val="minor"/>
    </font>
    <font>
      <u/>
      <sz val="20"/>
      <name val="Yu Gothic"/>
      <family val="3"/>
      <charset val="128"/>
      <scheme val="minor"/>
    </font>
    <font>
      <b/>
      <sz val="20"/>
      <color indexed="81"/>
      <name val="MS P ゴシック"/>
      <family val="3"/>
      <charset val="128"/>
    </font>
    <font>
      <sz val="28"/>
      <color theme="1"/>
      <name val="Yu Gothic"/>
      <family val="3"/>
      <charset val="128"/>
      <scheme val="minor"/>
    </font>
    <font>
      <b/>
      <sz val="28"/>
      <color rgb="FFFF0000"/>
      <name val="Yu Gothic"/>
      <family val="3"/>
      <charset val="128"/>
      <scheme val="minor"/>
    </font>
    <font>
      <sz val="22"/>
      <color theme="1"/>
      <name val="Yu Gothic"/>
      <family val="3"/>
      <charset val="128"/>
      <scheme val="minor"/>
    </font>
    <font>
      <sz val="24"/>
      <color theme="1"/>
      <name val="Yu Gothic"/>
      <family val="3"/>
      <charset val="128"/>
      <scheme val="minor"/>
    </font>
    <font>
      <sz val="22"/>
      <name val="Yu Gothic"/>
      <family val="3"/>
      <charset val="128"/>
      <scheme val="minor"/>
    </font>
    <font>
      <sz val="24"/>
      <name val="Yu Gothic"/>
      <family val="3"/>
      <charset val="128"/>
      <scheme val="minor"/>
    </font>
    <font>
      <sz val="22"/>
      <color rgb="FF333333"/>
      <name val="Yu Gothic"/>
      <family val="3"/>
      <charset val="128"/>
      <scheme val="minor"/>
    </font>
    <font>
      <u/>
      <sz val="26"/>
      <color theme="1"/>
      <name val="Yu Gothic"/>
      <family val="3"/>
      <charset val="128"/>
      <scheme val="minor"/>
    </font>
    <font>
      <u/>
      <sz val="26"/>
      <name val="Yu Gothic"/>
      <family val="3"/>
      <charset val="128"/>
      <scheme val="minor"/>
    </font>
    <font>
      <sz val="26"/>
      <color theme="1"/>
      <name val="Yu Gothic"/>
      <family val="3"/>
      <charset val="128"/>
      <scheme val="minor"/>
    </font>
    <font>
      <u/>
      <sz val="36"/>
      <color theme="1"/>
      <name val="Yu Gothic"/>
      <family val="3"/>
      <charset val="128"/>
      <scheme val="minor"/>
    </font>
    <font>
      <sz val="36"/>
      <color theme="1"/>
      <name val="Yu Gothic"/>
      <family val="3"/>
      <charset val="128"/>
      <scheme val="minor"/>
    </font>
    <font>
      <u/>
      <sz val="11"/>
      <color theme="1"/>
      <name val="Yu Gothic"/>
      <family val="3"/>
      <charset val="128"/>
      <scheme val="minor"/>
    </font>
    <font>
      <sz val="20"/>
      <color indexed="81"/>
      <name val="ＭＳ ゴシック"/>
      <family val="3"/>
      <charset val="128"/>
    </font>
    <font>
      <b/>
      <sz val="22"/>
      <color theme="1"/>
      <name val="ＭＳ Ｐゴシック"/>
      <family val="3"/>
      <charset val="128"/>
    </font>
    <font>
      <b/>
      <u/>
      <sz val="22"/>
      <color theme="1"/>
      <name val="ＭＳ Ｐゴシック"/>
      <family val="3"/>
      <charset val="128"/>
    </font>
    <font>
      <b/>
      <sz val="20"/>
      <color rgb="FFFF0000"/>
      <name val="Yu Gothic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ck">
        <color indexed="64"/>
      </right>
      <top style="thin">
        <color indexed="64"/>
      </top>
      <bottom/>
      <diagonal/>
    </border>
    <border>
      <left/>
      <right style="thin">
        <color theme="0" tint="-0.14996795556505021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87">
    <xf numFmtId="0" fontId="0" fillId="0" borderId="0"/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0" borderId="0"/>
    <xf numFmtId="0" fontId="2" fillId="0" borderId="0">
      <alignment vertical="center"/>
    </xf>
    <xf numFmtId="0" fontId="12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6" borderId="20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2" fillId="28" borderId="21" applyNumberFormat="0" applyFon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29" borderId="2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7" fillId="29" borderId="28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0" fontId="29" fillId="13" borderId="23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31" fillId="0" borderId="0">
      <alignment vertical="center"/>
    </xf>
    <xf numFmtId="0" fontId="12" fillId="0" borderId="0"/>
    <xf numFmtId="0" fontId="9" fillId="0" borderId="0">
      <alignment vertical="center"/>
    </xf>
    <xf numFmtId="0" fontId="14" fillId="0" borderId="0"/>
    <xf numFmtId="0" fontId="14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12" fillId="0" borderId="0">
      <alignment vertical="center"/>
    </xf>
    <xf numFmtId="9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>
      <alignment vertical="center"/>
    </xf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6" fontId="12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12" fillId="0" borderId="0"/>
    <xf numFmtId="0" fontId="9" fillId="0" borderId="0">
      <alignment vertical="center"/>
    </xf>
    <xf numFmtId="0" fontId="12" fillId="0" borderId="0"/>
    <xf numFmtId="0" fontId="14" fillId="0" borderId="0"/>
    <xf numFmtId="0" fontId="32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</cellStyleXfs>
  <cellXfs count="247">
    <xf numFmtId="0" fontId="0" fillId="0" borderId="0" xfId="0"/>
    <xf numFmtId="0" fontId="0" fillId="0" borderId="1" xfId="0" applyBorder="1" applyAlignment="1">
      <alignment vertical="center"/>
    </xf>
    <xf numFmtId="20" fontId="8" fillId="0" borderId="0" xfId="0" applyNumberFormat="1" applyFont="1" applyAlignment="1">
      <alignment horizontal="center" vertical="center"/>
    </xf>
    <xf numFmtId="177" fontId="8" fillId="0" borderId="1" xfId="1" applyNumberFormat="1" applyFont="1" applyFill="1" applyBorder="1" applyAlignment="1">
      <alignment horizontal="center" vertical="center" wrapText="1"/>
    </xf>
    <xf numFmtId="0" fontId="3" fillId="0" borderId="0" xfId="2">
      <alignment vertic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3" fillId="0" borderId="0" xfId="3">
      <alignment vertical="center"/>
    </xf>
    <xf numFmtId="14" fontId="3" fillId="0" borderId="0" xfId="2" applyNumberFormat="1">
      <alignment vertical="center"/>
    </xf>
    <xf numFmtId="31" fontId="3" fillId="0" borderId="0" xfId="2" applyNumberFormat="1">
      <alignment vertical="center"/>
    </xf>
    <xf numFmtId="31" fontId="3" fillId="0" borderId="0" xfId="3" applyNumberFormat="1">
      <alignment vertical="center"/>
    </xf>
    <xf numFmtId="14" fontId="3" fillId="0" borderId="0" xfId="3" applyNumberFormat="1">
      <alignment vertical="center"/>
    </xf>
    <xf numFmtId="0" fontId="33" fillId="0" borderId="0" xfId="0" applyFont="1"/>
    <xf numFmtId="0" fontId="34" fillId="0" borderId="0" xfId="0" applyFont="1"/>
    <xf numFmtId="0" fontId="33" fillId="7" borderId="0" xfId="0" applyFont="1" applyFill="1"/>
    <xf numFmtId="0" fontId="35" fillId="0" borderId="0" xfId="0" applyFont="1" applyAlignment="1">
      <alignment horizontal="right" vertical="center"/>
    </xf>
    <xf numFmtId="0" fontId="35" fillId="7" borderId="0" xfId="0" applyFont="1" applyFill="1" applyAlignment="1">
      <alignment vertical="center"/>
    </xf>
    <xf numFmtId="0" fontId="33" fillId="7" borderId="29" xfId="0" applyFont="1" applyFill="1" applyBorder="1" applyAlignment="1">
      <alignment horizontal="center" vertical="center" wrapText="1"/>
    </xf>
    <xf numFmtId="0" fontId="33" fillId="7" borderId="30" xfId="0" applyFont="1" applyFill="1" applyBorder="1" applyAlignment="1">
      <alignment horizontal="center" vertical="center" wrapText="1"/>
    </xf>
    <xf numFmtId="0" fontId="33" fillId="7" borderId="31" xfId="0" applyFont="1" applyFill="1" applyBorder="1" applyAlignment="1">
      <alignment horizontal="center" vertical="center" wrapText="1"/>
    </xf>
    <xf numFmtId="20" fontId="33" fillId="0" borderId="0" xfId="0" applyNumberFormat="1" applyFont="1"/>
    <xf numFmtId="14" fontId="33" fillId="0" borderId="4" xfId="0" applyNumberFormat="1" applyFont="1" applyBorder="1"/>
    <xf numFmtId="0" fontId="34" fillId="0" borderId="4" xfId="0" applyFont="1" applyBorder="1"/>
    <xf numFmtId="0" fontId="33" fillId="0" borderId="4" xfId="0" applyFont="1" applyBorder="1"/>
    <xf numFmtId="176" fontId="33" fillId="0" borderId="4" xfId="0" applyNumberFormat="1" applyFont="1" applyBorder="1"/>
    <xf numFmtId="176" fontId="33" fillId="0" borderId="4" xfId="0" applyNumberFormat="1" applyFont="1" applyBorder="1" applyAlignment="1">
      <alignment horizontal="right"/>
    </xf>
    <xf numFmtId="176" fontId="33" fillId="7" borderId="0" xfId="0" applyNumberFormat="1" applyFont="1" applyFill="1" applyAlignment="1">
      <alignment horizontal="right"/>
    </xf>
    <xf numFmtId="179" fontId="34" fillId="0" borderId="0" xfId="0" applyNumberFormat="1" applyFont="1"/>
    <xf numFmtId="176" fontId="33" fillId="0" borderId="0" xfId="0" applyNumberFormat="1" applyFont="1"/>
    <xf numFmtId="176" fontId="33" fillId="7" borderId="0" xfId="0" applyNumberFormat="1" applyFont="1" applyFill="1"/>
    <xf numFmtId="178" fontId="33" fillId="0" borderId="0" xfId="0" applyNumberFormat="1" applyFont="1"/>
    <xf numFmtId="180" fontId="33" fillId="0" borderId="0" xfId="0" applyNumberFormat="1" applyFont="1"/>
    <xf numFmtId="20" fontId="33" fillId="0" borderId="33" xfId="0" applyNumberFormat="1" applyFont="1" applyBorder="1"/>
    <xf numFmtId="0" fontId="33" fillId="0" borderId="0" xfId="0" applyFont="1" applyAlignment="1">
      <alignment horizontal="center"/>
    </xf>
    <xf numFmtId="176" fontId="33" fillId="0" borderId="0" xfId="0" applyNumberFormat="1" applyFont="1" applyAlignment="1">
      <alignment horizontal="center"/>
    </xf>
    <xf numFmtId="0" fontId="33" fillId="0" borderId="36" xfId="0" applyFont="1" applyBorder="1"/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right" vertical="center"/>
    </xf>
    <xf numFmtId="0" fontId="33" fillId="5" borderId="32" xfId="0" applyFont="1" applyFill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180" fontId="33" fillId="7" borderId="43" xfId="0" applyNumberFormat="1" applyFont="1" applyFill="1" applyBorder="1" applyAlignment="1">
      <alignment horizontal="center" vertical="center" wrapText="1"/>
    </xf>
    <xf numFmtId="180" fontId="33" fillId="7" borderId="8" xfId="0" applyNumberFormat="1" applyFont="1" applyFill="1" applyBorder="1" applyAlignment="1">
      <alignment horizontal="center" vertical="center" wrapText="1"/>
    </xf>
    <xf numFmtId="180" fontId="33" fillId="7" borderId="44" xfId="0" applyNumberFormat="1" applyFont="1" applyFill="1" applyBorder="1" applyAlignment="1">
      <alignment horizontal="center" vertical="center" wrapText="1"/>
    </xf>
    <xf numFmtId="180" fontId="33" fillId="7" borderId="34" xfId="0" applyNumberFormat="1" applyFont="1" applyFill="1" applyBorder="1" applyAlignment="1">
      <alignment horizontal="center" vertical="center" wrapText="1"/>
    </xf>
    <xf numFmtId="180" fontId="33" fillId="7" borderId="4" xfId="0" applyNumberFormat="1" applyFont="1" applyFill="1" applyBorder="1" applyAlignment="1">
      <alignment horizontal="center" vertical="center" wrapText="1"/>
    </xf>
    <xf numFmtId="180" fontId="33" fillId="7" borderId="17" xfId="0" applyNumberFormat="1" applyFont="1" applyFill="1" applyBorder="1" applyAlignment="1">
      <alignment horizontal="center" vertical="center" wrapText="1"/>
    </xf>
    <xf numFmtId="0" fontId="33" fillId="7" borderId="45" xfId="0" applyFont="1" applyFill="1" applyBorder="1" applyAlignment="1">
      <alignment horizontal="center" vertical="center" wrapText="1"/>
    </xf>
    <xf numFmtId="0" fontId="38" fillId="0" borderId="0" xfId="0" applyFont="1"/>
    <xf numFmtId="180" fontId="33" fillId="7" borderId="52" xfId="0" applyNumberFormat="1" applyFont="1" applyFill="1" applyBorder="1" applyAlignment="1">
      <alignment horizontal="center" vertical="center" wrapText="1"/>
    </xf>
    <xf numFmtId="180" fontId="33" fillId="7" borderId="53" xfId="0" applyNumberFormat="1" applyFont="1" applyFill="1" applyBorder="1" applyAlignment="1">
      <alignment horizontal="center" vertical="center" wrapText="1"/>
    </xf>
    <xf numFmtId="0" fontId="33" fillId="7" borderId="54" xfId="0" applyFont="1" applyFill="1" applyBorder="1" applyAlignment="1">
      <alignment horizontal="center" vertical="center" wrapText="1"/>
    </xf>
    <xf numFmtId="0" fontId="33" fillId="7" borderId="55" xfId="0" applyFont="1" applyFill="1" applyBorder="1" applyAlignment="1">
      <alignment horizontal="center" vertical="center" wrapText="1"/>
    </xf>
    <xf numFmtId="0" fontId="33" fillId="7" borderId="56" xfId="0" applyFont="1" applyFill="1" applyBorder="1" applyAlignment="1">
      <alignment horizontal="center" vertical="center" wrapText="1"/>
    </xf>
    <xf numFmtId="0" fontId="33" fillId="7" borderId="57" xfId="0" applyFont="1" applyFill="1" applyBorder="1" applyAlignment="1">
      <alignment horizontal="center" vertical="center" wrapText="1"/>
    </xf>
    <xf numFmtId="0" fontId="33" fillId="7" borderId="58" xfId="0" applyFont="1" applyFill="1" applyBorder="1" applyAlignment="1">
      <alignment horizontal="center" vertical="center" wrapText="1"/>
    </xf>
    <xf numFmtId="0" fontId="33" fillId="7" borderId="59" xfId="0" applyFont="1" applyFill="1" applyBorder="1" applyAlignment="1">
      <alignment horizontal="center" vertical="center" wrapText="1"/>
    </xf>
    <xf numFmtId="20" fontId="33" fillId="0" borderId="50" xfId="0" applyNumberFormat="1" applyFont="1" applyBorder="1"/>
    <xf numFmtId="0" fontId="33" fillId="7" borderId="62" xfId="0" applyFont="1" applyFill="1" applyBorder="1" applyAlignment="1">
      <alignment horizontal="center" vertical="center" wrapText="1"/>
    </xf>
    <xf numFmtId="0" fontId="33" fillId="7" borderId="63" xfId="0" applyFont="1" applyFill="1" applyBorder="1" applyAlignment="1">
      <alignment horizontal="center" vertical="center" wrapText="1"/>
    </xf>
    <xf numFmtId="0" fontId="33" fillId="0" borderId="42" xfId="0" applyFont="1" applyBorder="1"/>
    <xf numFmtId="176" fontId="33" fillId="0" borderId="0" xfId="0" applyNumberFormat="1" applyFont="1" applyAlignment="1">
      <alignment horizontal="right"/>
    </xf>
    <xf numFmtId="180" fontId="33" fillId="2" borderId="3" xfId="0" applyNumberFormat="1" applyFont="1" applyFill="1" applyBorder="1" applyAlignment="1">
      <alignment horizontal="right"/>
    </xf>
    <xf numFmtId="180" fontId="33" fillId="2" borderId="1" xfId="0" applyNumberFormat="1" applyFont="1" applyFill="1" applyBorder="1" applyAlignment="1">
      <alignment horizontal="right"/>
    </xf>
    <xf numFmtId="180" fontId="33" fillId="0" borderId="4" xfId="0" applyNumberFormat="1" applyFont="1" applyBorder="1" applyAlignment="1">
      <alignment horizontal="right"/>
    </xf>
    <xf numFmtId="180" fontId="35" fillId="0" borderId="0" xfId="0" applyNumberFormat="1" applyFont="1" applyAlignment="1">
      <alignment horizontal="right"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6" fillId="0" borderId="8" xfId="0" applyFont="1" applyBorder="1" applyAlignment="1">
      <alignment vertical="center"/>
    </xf>
    <xf numFmtId="0" fontId="35" fillId="0" borderId="38" xfId="0" applyFont="1" applyBorder="1" applyAlignment="1">
      <alignment vertical="center"/>
    </xf>
    <xf numFmtId="0" fontId="41" fillId="3" borderId="1" xfId="0" applyFont="1" applyFill="1" applyBorder="1" applyAlignment="1">
      <alignment horizontal="center"/>
    </xf>
    <xf numFmtId="0" fontId="41" fillId="3" borderId="9" xfId="0" applyFont="1" applyFill="1" applyBorder="1" applyAlignment="1">
      <alignment horizontal="center"/>
    </xf>
    <xf numFmtId="0" fontId="41" fillId="3" borderId="46" xfId="0" applyFont="1" applyFill="1" applyBorder="1" applyAlignment="1">
      <alignment horizontal="center"/>
    </xf>
    <xf numFmtId="0" fontId="41" fillId="3" borderId="66" xfId="0" applyFont="1" applyFill="1" applyBorder="1" applyAlignment="1">
      <alignment horizontal="center"/>
    </xf>
    <xf numFmtId="182" fontId="41" fillId="0" borderId="18" xfId="0" applyNumberFormat="1" applyFont="1" applyBorder="1"/>
    <xf numFmtId="179" fontId="43" fillId="0" borderId="3" xfId="0" applyNumberFormat="1" applyFont="1" applyBorder="1"/>
    <xf numFmtId="182" fontId="41" fillId="0" borderId="7" xfId="0" applyNumberFormat="1" applyFont="1" applyBorder="1"/>
    <xf numFmtId="179" fontId="43" fillId="0" borderId="11" xfId="0" applyNumberFormat="1" applyFont="1" applyBorder="1"/>
    <xf numFmtId="180" fontId="40" fillId="0" borderId="1" xfId="0" applyNumberFormat="1" applyFont="1" applyBorder="1" applyAlignment="1">
      <alignment horizontal="right"/>
    </xf>
    <xf numFmtId="14" fontId="44" fillId="0" borderId="1" xfId="0" applyNumberFormat="1" applyFont="1" applyBorder="1"/>
    <xf numFmtId="181" fontId="42" fillId="0" borderId="1" xfId="0" applyNumberFormat="1" applyFont="1" applyBorder="1" applyAlignment="1">
      <alignment horizontal="center"/>
    </xf>
    <xf numFmtId="14" fontId="40" fillId="0" borderId="1" xfId="0" applyNumberFormat="1" applyFont="1" applyBorder="1"/>
    <xf numFmtId="14" fontId="40" fillId="0" borderId="9" xfId="0" applyNumberFormat="1" applyFont="1" applyBorder="1"/>
    <xf numFmtId="181" fontId="42" fillId="0" borderId="9" xfId="0" applyNumberFormat="1" applyFont="1" applyBorder="1" applyAlignment="1">
      <alignment horizontal="center"/>
    </xf>
    <xf numFmtId="20" fontId="40" fillId="0" borderId="1" xfId="0" applyNumberFormat="1" applyFont="1" applyBorder="1"/>
    <xf numFmtId="176" fontId="40" fillId="0" borderId="7" xfId="0" applyNumberFormat="1" applyFont="1" applyBorder="1"/>
    <xf numFmtId="177" fontId="7" fillId="0" borderId="0" xfId="1" applyNumberFormat="1" applyFont="1" applyFill="1" applyAlignment="1"/>
    <xf numFmtId="177" fontId="8" fillId="0" borderId="1" xfId="1" applyNumberFormat="1" applyFont="1" applyFill="1" applyBorder="1" applyAlignment="1">
      <alignment horizontal="center" vertical="center"/>
    </xf>
    <xf numFmtId="177" fontId="8" fillId="0" borderId="1" xfId="1" applyNumberFormat="1" applyFont="1" applyFill="1" applyBorder="1" applyAlignment="1">
      <alignment vertical="center"/>
    </xf>
    <xf numFmtId="40" fontId="8" fillId="0" borderId="1" xfId="1" applyNumberFormat="1" applyFont="1" applyFill="1" applyBorder="1" applyAlignment="1">
      <alignment vertical="center"/>
    </xf>
    <xf numFmtId="0" fontId="41" fillId="32" borderId="1" xfId="0" applyFont="1" applyFill="1" applyBorder="1" applyAlignment="1">
      <alignment horizontal="center"/>
    </xf>
    <xf numFmtId="179" fontId="34" fillId="32" borderId="15" xfId="0" applyNumberFormat="1" applyFont="1" applyFill="1" applyBorder="1" applyAlignment="1">
      <alignment horizontal="center"/>
    </xf>
    <xf numFmtId="179" fontId="34" fillId="32" borderId="1" xfId="0" applyNumberFormat="1" applyFont="1" applyFill="1" applyBorder="1" applyAlignment="1">
      <alignment horizontal="center"/>
    </xf>
    <xf numFmtId="179" fontId="34" fillId="32" borderId="16" xfId="0" applyNumberFormat="1" applyFont="1" applyFill="1" applyBorder="1" applyAlignment="1">
      <alignment horizontal="center"/>
    </xf>
    <xf numFmtId="0" fontId="33" fillId="32" borderId="5" xfId="0" applyFont="1" applyFill="1" applyBorder="1"/>
    <xf numFmtId="180" fontId="40" fillId="32" borderId="19" xfId="0" applyNumberFormat="1" applyFont="1" applyFill="1" applyBorder="1"/>
    <xf numFmtId="0" fontId="33" fillId="32" borderId="35" xfId="0" applyFont="1" applyFill="1" applyBorder="1" applyAlignment="1">
      <alignment horizontal="center"/>
    </xf>
    <xf numFmtId="46" fontId="33" fillId="32" borderId="5" xfId="0" applyNumberFormat="1" applyFont="1" applyFill="1" applyBorder="1"/>
    <xf numFmtId="179" fontId="34" fillId="32" borderId="60" xfId="0" applyNumberFormat="1" applyFont="1" applyFill="1" applyBorder="1" applyAlignment="1">
      <alignment horizontal="center"/>
    </xf>
    <xf numFmtId="179" fontId="34" fillId="32" borderId="9" xfId="0" applyNumberFormat="1" applyFont="1" applyFill="1" applyBorder="1" applyAlignment="1">
      <alignment horizontal="center"/>
    </xf>
    <xf numFmtId="179" fontId="34" fillId="32" borderId="10" xfId="0" applyNumberFormat="1" applyFont="1" applyFill="1" applyBorder="1" applyAlignment="1">
      <alignment horizontal="center"/>
    </xf>
    <xf numFmtId="0" fontId="33" fillId="32" borderId="48" xfId="0" applyFont="1" applyFill="1" applyBorder="1"/>
    <xf numFmtId="180" fontId="40" fillId="32" borderId="4" xfId="0" applyNumberFormat="1" applyFont="1" applyFill="1" applyBorder="1"/>
    <xf numFmtId="0" fontId="33" fillId="32" borderId="61" xfId="0" applyFont="1" applyFill="1" applyBorder="1" applyAlignment="1">
      <alignment horizontal="center"/>
    </xf>
    <xf numFmtId="46" fontId="33" fillId="32" borderId="5" xfId="0" applyNumberFormat="1" applyFont="1" applyFill="1" applyBorder="1" applyAlignment="1">
      <alignment wrapText="1"/>
    </xf>
    <xf numFmtId="180" fontId="40" fillId="32" borderId="19" xfId="0" applyNumberFormat="1" applyFont="1" applyFill="1" applyBorder="1" applyAlignment="1">
      <alignment wrapText="1"/>
    </xf>
    <xf numFmtId="0" fontId="33" fillId="32" borderId="64" xfId="0" applyFont="1" applyFill="1" applyBorder="1"/>
    <xf numFmtId="180" fontId="40" fillId="32" borderId="0" xfId="0" applyNumberFormat="1" applyFont="1" applyFill="1"/>
    <xf numFmtId="0" fontId="33" fillId="32" borderId="65" xfId="0" applyFont="1" applyFill="1" applyBorder="1" applyAlignment="1">
      <alignment horizontal="center"/>
    </xf>
    <xf numFmtId="0" fontId="33" fillId="32" borderId="6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83" fontId="0" fillId="0" borderId="68" xfId="0" applyNumberFormat="1" applyBorder="1" applyAlignment="1">
      <alignment vertical="center"/>
    </xf>
    <xf numFmtId="0" fontId="0" fillId="0" borderId="68" xfId="0" applyBorder="1" applyAlignment="1">
      <alignment vertical="center"/>
    </xf>
    <xf numFmtId="183" fontId="0" fillId="0" borderId="1" xfId="0" applyNumberFormat="1" applyBorder="1" applyAlignment="1">
      <alignment vertical="center"/>
    </xf>
    <xf numFmtId="183" fontId="0" fillId="0" borderId="9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45" fillId="32" borderId="0" xfId="0" applyFont="1" applyFill="1"/>
    <xf numFmtId="0" fontId="47" fillId="0" borderId="0" xfId="0" applyFont="1"/>
    <xf numFmtId="0" fontId="47" fillId="0" borderId="0" xfId="0" applyFont="1" applyAlignment="1">
      <alignment horizontal="right" vertical="center"/>
    </xf>
    <xf numFmtId="0" fontId="9" fillId="0" borderId="0" xfId="0" applyFont="1"/>
    <xf numFmtId="0" fontId="50" fillId="0" borderId="0" xfId="0" applyFont="1" applyAlignment="1">
      <alignment horizontal="right" vertical="center"/>
    </xf>
    <xf numFmtId="0" fontId="50" fillId="0" borderId="0" xfId="0" applyFont="1" applyAlignment="1">
      <alignment vertical="center"/>
    </xf>
    <xf numFmtId="177" fontId="7" fillId="0" borderId="0" xfId="1" applyNumberFormat="1" applyFont="1" applyAlignment="1"/>
    <xf numFmtId="0" fontId="9" fillId="0" borderId="2" xfId="0" applyFont="1" applyBorder="1" applyAlignment="1">
      <alignment vertical="center"/>
    </xf>
    <xf numFmtId="182" fontId="8" fillId="0" borderId="0" xfId="0" applyNumberFormat="1" applyFont="1" applyAlignment="1">
      <alignment horizontal="center" vertical="center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180" fontId="9" fillId="30" borderId="1" xfId="0" applyNumberFormat="1" applyFont="1" applyFill="1" applyBorder="1" applyAlignment="1">
      <alignment horizontal="right" vertical="center"/>
    </xf>
    <xf numFmtId="180" fontId="9" fillId="0" borderId="1" xfId="0" applyNumberFormat="1" applyFont="1" applyBorder="1" applyAlignment="1">
      <alignment horizontal="right" vertical="center"/>
    </xf>
    <xf numFmtId="177" fontId="8" fillId="31" borderId="1" xfId="1" applyNumberFormat="1" applyFont="1" applyFill="1" applyBorder="1" applyAlignment="1">
      <alignment vertical="center"/>
    </xf>
    <xf numFmtId="182" fontId="8" fillId="0" borderId="1" xfId="1" applyNumberFormat="1" applyFont="1" applyFill="1" applyBorder="1" applyAlignment="1">
      <alignment vertical="center"/>
    </xf>
    <xf numFmtId="179" fontId="8" fillId="0" borderId="1" xfId="1" applyNumberFormat="1" applyFont="1" applyFill="1" applyBorder="1" applyAlignment="1">
      <alignment vertical="center"/>
    </xf>
    <xf numFmtId="180" fontId="9" fillId="0" borderId="3" xfId="0" applyNumberFormat="1" applyFont="1" applyBorder="1" applyAlignment="1">
      <alignment horizontal="right"/>
    </xf>
    <xf numFmtId="176" fontId="9" fillId="30" borderId="3" xfId="0" applyNumberFormat="1" applyFont="1" applyFill="1" applyBorder="1" applyAlignment="1">
      <alignment horizontal="right"/>
    </xf>
    <xf numFmtId="20" fontId="9" fillId="0" borderId="0" xfId="0" applyNumberFormat="1" applyFont="1"/>
    <xf numFmtId="180" fontId="40" fillId="32" borderId="18" xfId="0" applyNumberFormat="1" applyFont="1" applyFill="1" applyBorder="1"/>
    <xf numFmtId="176" fontId="33" fillId="0" borderId="1" xfId="0" applyNumberFormat="1" applyFont="1" applyBorder="1" applyAlignment="1">
      <alignment horizontal="center"/>
    </xf>
    <xf numFmtId="177" fontId="7" fillId="0" borderId="0" xfId="1" applyNumberFormat="1" applyFont="1" applyFill="1" applyAlignment="1">
      <alignment horizontal="center" vertical="center"/>
    </xf>
    <xf numFmtId="40" fontId="8" fillId="0" borderId="1" xfId="1" applyNumberFormat="1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80" fontId="8" fillId="0" borderId="0" xfId="0" applyNumberFormat="1" applyFont="1" applyAlignment="1">
      <alignment horizontal="center" vertical="center"/>
    </xf>
    <xf numFmtId="0" fontId="0" fillId="0" borderId="1" xfId="0" applyBorder="1"/>
    <xf numFmtId="20" fontId="0" fillId="0" borderId="1" xfId="0" applyNumberFormat="1" applyBorder="1" applyAlignment="1">
      <alignment vertical="center"/>
    </xf>
    <xf numFmtId="180" fontId="0" fillId="0" borderId="1" xfId="0" applyNumberFormat="1" applyBorder="1" applyAlignment="1">
      <alignment horizontal="right" vertical="center"/>
    </xf>
    <xf numFmtId="20" fontId="0" fillId="0" borderId="1" xfId="0" applyNumberFormat="1" applyBorder="1" applyAlignment="1">
      <alignment horizontal="right" vertical="center"/>
    </xf>
    <xf numFmtId="20" fontId="0" fillId="0" borderId="0" xfId="0" applyNumberFormat="1"/>
    <xf numFmtId="0" fontId="1" fillId="0" borderId="0" xfId="2" applyFont="1">
      <alignment vertical="center"/>
    </xf>
    <xf numFmtId="0" fontId="33" fillId="7" borderId="0" xfId="0" applyFont="1" applyFill="1" applyAlignment="1">
      <alignment horizontal="right"/>
    </xf>
    <xf numFmtId="0" fontId="41" fillId="0" borderId="0" xfId="0" applyFont="1" applyAlignment="1">
      <alignment vertical="top"/>
    </xf>
    <xf numFmtId="0" fontId="41" fillId="0" borderId="7" xfId="0" applyFont="1" applyBorder="1"/>
    <xf numFmtId="176" fontId="33" fillId="7" borderId="39" xfId="0" applyNumberFormat="1" applyFont="1" applyFill="1" applyBorder="1" applyAlignment="1">
      <alignment horizontal="right"/>
    </xf>
    <xf numFmtId="176" fontId="38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8" fillId="0" borderId="0" xfId="0" applyFont="1" applyAlignment="1">
      <alignment horizontal="center" vertical="center"/>
    </xf>
    <xf numFmtId="176" fontId="38" fillId="7" borderId="0" xfId="0" applyNumberFormat="1" applyFont="1" applyFill="1" applyAlignment="1">
      <alignment horizontal="left" vertical="center"/>
    </xf>
    <xf numFmtId="0" fontId="38" fillId="7" borderId="0" xfId="0" applyFont="1" applyFill="1" applyAlignment="1">
      <alignment horizontal="left" vertical="center"/>
    </xf>
    <xf numFmtId="0" fontId="54" fillId="0" borderId="0" xfId="0" applyFont="1" applyAlignment="1">
      <alignment horizontal="left" wrapText="1"/>
    </xf>
    <xf numFmtId="0" fontId="33" fillId="7" borderId="0" xfId="0" applyFont="1" applyFill="1" applyAlignment="1">
      <alignment wrapText="1"/>
    </xf>
    <xf numFmtId="0" fontId="54" fillId="0" borderId="0" xfId="0" applyFont="1" applyAlignment="1">
      <alignment horizontal="right"/>
    </xf>
    <xf numFmtId="0" fontId="41" fillId="0" borderId="7" xfId="2" applyFont="1" applyBorder="1" applyAlignment="1"/>
    <xf numFmtId="0" fontId="33" fillId="7" borderId="0" xfId="2" applyFont="1" applyFill="1" applyAlignment="1">
      <alignment horizontal="right"/>
    </xf>
    <xf numFmtId="0" fontId="33" fillId="0" borderId="9" xfId="0" applyFont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46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 wrapText="1"/>
    </xf>
    <xf numFmtId="0" fontId="33" fillId="0" borderId="46" xfId="0" applyFont="1" applyBorder="1" applyAlignment="1">
      <alignment horizontal="center" vertical="center" wrapText="1"/>
    </xf>
    <xf numFmtId="0" fontId="33" fillId="4" borderId="12" xfId="0" applyFont="1" applyFill="1" applyBorder="1" applyAlignment="1">
      <alignment horizontal="center" vertical="center" wrapText="1"/>
    </xf>
    <xf numFmtId="0" fontId="33" fillId="4" borderId="13" xfId="0" applyFont="1" applyFill="1" applyBorder="1" applyAlignment="1">
      <alignment horizontal="center" vertical="center" wrapText="1"/>
    </xf>
    <xf numFmtId="0" fontId="33" fillId="4" borderId="14" xfId="0" applyFont="1" applyFill="1" applyBorder="1" applyAlignment="1">
      <alignment horizontal="center" vertical="center" wrapText="1"/>
    </xf>
    <xf numFmtId="0" fontId="33" fillId="4" borderId="37" xfId="0" applyFont="1" applyFill="1" applyBorder="1" applyAlignment="1">
      <alignment horizontal="center" vertical="center" wrapText="1"/>
    </xf>
    <xf numFmtId="0" fontId="33" fillId="4" borderId="47" xfId="0" applyFont="1" applyFill="1" applyBorder="1" applyAlignment="1">
      <alignment horizontal="center" vertical="center" wrapText="1"/>
    </xf>
    <xf numFmtId="176" fontId="33" fillId="0" borderId="40" xfId="0" applyNumberFormat="1" applyFont="1" applyBorder="1" applyAlignment="1">
      <alignment horizontal="right"/>
    </xf>
    <xf numFmtId="176" fontId="33" fillId="0" borderId="41" xfId="0" applyNumberFormat="1" applyFont="1" applyBorder="1" applyAlignment="1">
      <alignment horizontal="right"/>
    </xf>
    <xf numFmtId="178" fontId="33" fillId="0" borderId="1" xfId="0" applyNumberFormat="1" applyFont="1" applyBorder="1" applyAlignment="1">
      <alignment horizontal="center"/>
    </xf>
    <xf numFmtId="0" fontId="46" fillId="32" borderId="8" xfId="0" applyFont="1" applyFill="1" applyBorder="1" applyAlignment="1">
      <alignment horizontal="left" vertical="center"/>
    </xf>
    <xf numFmtId="0" fontId="47" fillId="0" borderId="8" xfId="0" applyFont="1" applyBorder="1" applyAlignment="1">
      <alignment horizontal="right" vertical="center"/>
    </xf>
    <xf numFmtId="0" fontId="48" fillId="32" borderId="8" xfId="0" applyFont="1" applyFill="1" applyBorder="1" applyAlignment="1">
      <alignment horizontal="left" vertical="center"/>
    </xf>
    <xf numFmtId="180" fontId="33" fillId="2" borderId="9" xfId="0" applyNumberFormat="1" applyFont="1" applyFill="1" applyBorder="1" applyAlignment="1">
      <alignment horizontal="center" vertical="center" wrapText="1"/>
    </xf>
    <xf numFmtId="180" fontId="33" fillId="2" borderId="46" xfId="0" applyNumberFormat="1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 vertical="center" wrapText="1"/>
    </xf>
    <xf numFmtId="0" fontId="33" fillId="2" borderId="46" xfId="0" applyFont="1" applyFill="1" applyBorder="1" applyAlignment="1">
      <alignment horizontal="center" vertical="center" wrapText="1"/>
    </xf>
    <xf numFmtId="0" fontId="49" fillId="32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5" borderId="50" xfId="0" applyFont="1" applyFill="1" applyBorder="1" applyAlignment="1">
      <alignment horizontal="center" vertical="center" wrapText="1"/>
    </xf>
    <xf numFmtId="0" fontId="33" fillId="5" borderId="51" xfId="0" applyFont="1" applyFill="1" applyBorder="1" applyAlignment="1">
      <alignment horizontal="center" vertical="center" wrapText="1"/>
    </xf>
    <xf numFmtId="0" fontId="48" fillId="32" borderId="0" xfId="0" applyFont="1" applyFill="1" applyAlignment="1">
      <alignment vertical="center"/>
    </xf>
    <xf numFmtId="0" fontId="33" fillId="7" borderId="0" xfId="0" applyFont="1" applyFill="1" applyAlignment="1">
      <alignment horizontal="right"/>
    </xf>
    <xf numFmtId="0" fontId="33" fillId="32" borderId="1" xfId="0" applyFont="1" applyFill="1" applyBorder="1" applyAlignment="1">
      <alignment horizontal="center" vertical="center"/>
    </xf>
    <xf numFmtId="0" fontId="33" fillId="4" borderId="34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  <xf numFmtId="0" fontId="33" fillId="4" borderId="17" xfId="0" applyFont="1" applyFill="1" applyBorder="1" applyAlignment="1">
      <alignment horizontal="center" vertical="center" wrapText="1"/>
    </xf>
    <xf numFmtId="0" fontId="33" fillId="4" borderId="43" xfId="0" applyFont="1" applyFill="1" applyBorder="1" applyAlignment="1">
      <alignment horizontal="center" vertical="center" wrapText="1"/>
    </xf>
    <xf numFmtId="0" fontId="33" fillId="4" borderId="8" xfId="0" applyFont="1" applyFill="1" applyBorder="1" applyAlignment="1">
      <alignment horizontal="center" vertical="center" wrapText="1"/>
    </xf>
    <xf numFmtId="0" fontId="33" fillId="4" borderId="44" xfId="0" applyFont="1" applyFill="1" applyBorder="1" applyAlignment="1">
      <alignment horizontal="center" vertical="center" wrapText="1"/>
    </xf>
    <xf numFmtId="0" fontId="33" fillId="4" borderId="9" xfId="0" applyFont="1" applyFill="1" applyBorder="1" applyAlignment="1">
      <alignment horizontal="center" vertical="center" wrapText="1"/>
    </xf>
    <xf numFmtId="0" fontId="33" fillId="4" borderId="46" xfId="0" applyFont="1" applyFill="1" applyBorder="1" applyAlignment="1">
      <alignment horizontal="center" vertical="center" wrapText="1"/>
    </xf>
    <xf numFmtId="0" fontId="33" fillId="0" borderId="37" xfId="0" applyFont="1" applyBorder="1" applyAlignment="1">
      <alignment horizontal="center" vertical="center" wrapText="1"/>
    </xf>
    <xf numFmtId="0" fontId="33" fillId="0" borderId="47" xfId="0" applyFont="1" applyBorder="1" applyAlignment="1">
      <alignment horizontal="center" vertical="center" wrapText="1"/>
    </xf>
    <xf numFmtId="0" fontId="33" fillId="6" borderId="48" xfId="0" applyFont="1" applyFill="1" applyBorder="1" applyAlignment="1">
      <alignment horizontal="center" vertical="center" wrapText="1"/>
    </xf>
    <xf numFmtId="0" fontId="33" fillId="6" borderId="49" xfId="0" applyFont="1" applyFill="1" applyBorder="1" applyAlignment="1">
      <alignment horizontal="center" vertical="center" wrapText="1"/>
    </xf>
    <xf numFmtId="0" fontId="33" fillId="6" borderId="9" xfId="0" applyFont="1" applyFill="1" applyBorder="1" applyAlignment="1">
      <alignment horizontal="center" vertical="center" wrapText="1"/>
    </xf>
    <xf numFmtId="0" fontId="33" fillId="6" borderId="46" xfId="0" applyFont="1" applyFill="1" applyBorder="1" applyAlignment="1">
      <alignment horizontal="center" vertical="center" wrapText="1"/>
    </xf>
    <xf numFmtId="0" fontId="33" fillId="6" borderId="37" xfId="0" applyFont="1" applyFill="1" applyBorder="1" applyAlignment="1">
      <alignment horizontal="center" vertical="center" wrapText="1"/>
    </xf>
    <xf numFmtId="0" fontId="33" fillId="6" borderId="47" xfId="0" applyFont="1" applyFill="1" applyBorder="1" applyAlignment="1">
      <alignment horizontal="center" vertical="center" wrapText="1"/>
    </xf>
    <xf numFmtId="0" fontId="33" fillId="6" borderId="12" xfId="0" applyFont="1" applyFill="1" applyBorder="1" applyAlignment="1">
      <alignment horizontal="center" vertical="center" wrapText="1"/>
    </xf>
    <xf numFmtId="0" fontId="33" fillId="6" borderId="13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center" vertical="center"/>
    </xf>
    <xf numFmtId="0" fontId="33" fillId="4" borderId="48" xfId="0" applyFont="1" applyFill="1" applyBorder="1" applyAlignment="1">
      <alignment horizontal="center" vertical="center" wrapText="1"/>
    </xf>
    <xf numFmtId="0" fontId="33" fillId="4" borderId="49" xfId="0" applyFont="1" applyFill="1" applyBorder="1" applyAlignment="1">
      <alignment horizontal="center" vertical="center" wrapText="1"/>
    </xf>
    <xf numFmtId="0" fontId="33" fillId="32" borderId="9" xfId="0" applyFont="1" applyFill="1" applyBorder="1" applyAlignment="1">
      <alignment horizontal="center" vertical="center"/>
    </xf>
    <xf numFmtId="0" fontId="33" fillId="32" borderId="66" xfId="0" applyFont="1" applyFill="1" applyBorder="1" applyAlignment="1">
      <alignment horizontal="center" vertical="center"/>
    </xf>
    <xf numFmtId="0" fontId="33" fillId="32" borderId="46" xfId="0" applyFont="1" applyFill="1" applyBorder="1" applyAlignment="1">
      <alignment horizontal="center" vertical="center"/>
    </xf>
    <xf numFmtId="0" fontId="49" fillId="32" borderId="34" xfId="0" applyFont="1" applyFill="1" applyBorder="1" applyAlignment="1">
      <alignment horizontal="center" vertical="center"/>
    </xf>
    <xf numFmtId="0" fontId="49" fillId="32" borderId="4" xfId="0" applyFont="1" applyFill="1" applyBorder="1" applyAlignment="1">
      <alignment horizontal="center" vertical="center"/>
    </xf>
    <xf numFmtId="0" fontId="49" fillId="32" borderId="67" xfId="0" applyFont="1" applyFill="1" applyBorder="1" applyAlignment="1">
      <alignment horizontal="center" vertical="center"/>
    </xf>
    <xf numFmtId="0" fontId="49" fillId="32" borderId="0" xfId="0" applyFont="1" applyFill="1" applyAlignment="1">
      <alignment horizontal="center" vertical="center"/>
    </xf>
    <xf numFmtId="0" fontId="49" fillId="32" borderId="43" xfId="0" applyFont="1" applyFill="1" applyBorder="1" applyAlignment="1">
      <alignment horizontal="center" vertical="center"/>
    </xf>
    <xf numFmtId="0" fontId="49" fillId="32" borderId="8" xfId="0" applyFont="1" applyFill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3" fillId="0" borderId="67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43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3" fillId="0" borderId="44" xfId="0" applyFont="1" applyBorder="1" applyAlignment="1">
      <alignment horizontal="center" vertical="center"/>
    </xf>
    <xf numFmtId="176" fontId="33" fillId="7" borderId="0" xfId="0" applyNumberFormat="1" applyFont="1" applyFill="1" applyAlignment="1">
      <alignment horizontal="left"/>
    </xf>
    <xf numFmtId="176" fontId="33" fillId="7" borderId="39" xfId="0" applyNumberFormat="1" applyFont="1" applyFill="1" applyBorder="1" applyAlignment="1">
      <alignment horizontal="left"/>
    </xf>
    <xf numFmtId="0" fontId="33" fillId="0" borderId="0" xfId="0" applyFont="1" applyAlignment="1">
      <alignment horizontal="right"/>
    </xf>
    <xf numFmtId="0" fontId="33" fillId="0" borderId="39" xfId="0" applyFont="1" applyBorder="1" applyAlignment="1">
      <alignment horizontal="right"/>
    </xf>
    <xf numFmtId="0" fontId="9" fillId="30" borderId="9" xfId="0" applyFont="1" applyFill="1" applyBorder="1" applyAlignment="1">
      <alignment horizontal="center" vertical="center" wrapText="1"/>
    </xf>
    <xf numFmtId="0" fontId="9" fillId="30" borderId="46" xfId="0" applyFont="1" applyFill="1" applyBorder="1" applyAlignment="1">
      <alignment horizontal="center" vertical="center" wrapText="1"/>
    </xf>
    <xf numFmtId="177" fontId="8" fillId="31" borderId="9" xfId="1" applyNumberFormat="1" applyFont="1" applyFill="1" applyBorder="1" applyAlignment="1">
      <alignment horizontal="center" vertical="center"/>
    </xf>
    <xf numFmtId="177" fontId="8" fillId="31" borderId="46" xfId="1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177" fontId="8" fillId="0" borderId="9" xfId="1" applyNumberFormat="1" applyFont="1" applyFill="1" applyBorder="1" applyAlignment="1">
      <alignment horizontal="center" vertical="center" wrapText="1"/>
    </xf>
    <xf numFmtId="177" fontId="8" fillId="0" borderId="46" xfId="1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180" fontId="9" fillId="30" borderId="9" xfId="0" applyNumberFormat="1" applyFont="1" applyFill="1" applyBorder="1" applyAlignment="1">
      <alignment horizontal="center" vertical="center"/>
    </xf>
    <xf numFmtId="180" fontId="9" fillId="30" borderId="46" xfId="0" applyNumberFormat="1" applyFont="1" applyFill="1" applyBorder="1" applyAlignment="1">
      <alignment horizontal="center" vertical="center"/>
    </xf>
  </cellXfs>
  <cellStyles count="187">
    <cellStyle name="20% - アクセント 1 2" xfId="7" xr:uid="{00000000-0005-0000-0000-000000000000}"/>
    <cellStyle name="20% - アクセント 2 2" xfId="8" xr:uid="{00000000-0005-0000-0000-000001000000}"/>
    <cellStyle name="20% - アクセント 3 2" xfId="9" xr:uid="{00000000-0005-0000-0000-000002000000}"/>
    <cellStyle name="20% - アクセント 4 2" xfId="10" xr:uid="{00000000-0005-0000-0000-000003000000}"/>
    <cellStyle name="20% - アクセント 5 2" xfId="11" xr:uid="{00000000-0005-0000-0000-000004000000}"/>
    <cellStyle name="20% - アクセント 6 2" xfId="12" xr:uid="{00000000-0005-0000-0000-000005000000}"/>
    <cellStyle name="40% - アクセント 1 2" xfId="13" xr:uid="{00000000-0005-0000-0000-000006000000}"/>
    <cellStyle name="40% - アクセント 2 2" xfId="14" xr:uid="{00000000-0005-0000-0000-000007000000}"/>
    <cellStyle name="40% - アクセント 3 2" xfId="15" xr:uid="{00000000-0005-0000-0000-000008000000}"/>
    <cellStyle name="40% - アクセント 4 2" xfId="16" xr:uid="{00000000-0005-0000-0000-000009000000}"/>
    <cellStyle name="40% - アクセント 5 2" xfId="17" xr:uid="{00000000-0005-0000-0000-00000A000000}"/>
    <cellStyle name="40% - アクセント 6 2" xfId="18" xr:uid="{00000000-0005-0000-0000-00000B000000}"/>
    <cellStyle name="60% - アクセント 1 2" xfId="19" xr:uid="{00000000-0005-0000-0000-00000C000000}"/>
    <cellStyle name="60% - アクセント 2 2" xfId="20" xr:uid="{00000000-0005-0000-0000-00000D000000}"/>
    <cellStyle name="60% - アクセント 3 2" xfId="21" xr:uid="{00000000-0005-0000-0000-00000E000000}"/>
    <cellStyle name="60% - アクセント 4 2" xfId="22" xr:uid="{00000000-0005-0000-0000-00000F000000}"/>
    <cellStyle name="60% - アクセント 5 2" xfId="23" xr:uid="{00000000-0005-0000-0000-000010000000}"/>
    <cellStyle name="60% - アクセント 6 2" xfId="24" xr:uid="{00000000-0005-0000-0000-000011000000}"/>
    <cellStyle name="アクセント 1 2" xfId="25" xr:uid="{00000000-0005-0000-0000-000012000000}"/>
    <cellStyle name="アクセント 2 2" xfId="26" xr:uid="{00000000-0005-0000-0000-000013000000}"/>
    <cellStyle name="アクセント 3 2" xfId="27" xr:uid="{00000000-0005-0000-0000-000014000000}"/>
    <cellStyle name="アクセント 4 2" xfId="28" xr:uid="{00000000-0005-0000-0000-000015000000}"/>
    <cellStyle name="アクセント 5 2" xfId="29" xr:uid="{00000000-0005-0000-0000-000016000000}"/>
    <cellStyle name="アクセント 6 2" xfId="30" xr:uid="{00000000-0005-0000-0000-000017000000}"/>
    <cellStyle name="タイトル 2" xfId="31" xr:uid="{00000000-0005-0000-0000-000018000000}"/>
    <cellStyle name="チェック セル 2" xfId="32" xr:uid="{00000000-0005-0000-0000-000019000000}"/>
    <cellStyle name="どちらでもない 2" xfId="33" xr:uid="{00000000-0005-0000-0000-00001A000000}"/>
    <cellStyle name="パーセント 2" xfId="72" xr:uid="{00000000-0005-0000-0000-00001B000000}"/>
    <cellStyle name="メモ 2" xfId="34" xr:uid="{00000000-0005-0000-0000-00001C000000}"/>
    <cellStyle name="リンク セル 2" xfId="35" xr:uid="{00000000-0005-0000-0000-00001D000000}"/>
    <cellStyle name="悪い 2" xfId="36" xr:uid="{00000000-0005-0000-0000-00001E000000}"/>
    <cellStyle name="計算 2" xfId="37" xr:uid="{00000000-0005-0000-0000-00001F000000}"/>
    <cellStyle name="警告文 2" xfId="38" xr:uid="{00000000-0005-0000-0000-000020000000}"/>
    <cellStyle name="桁区切り" xfId="1" builtinId="6"/>
    <cellStyle name="桁区切り 2" xfId="73" xr:uid="{00000000-0005-0000-0000-000021000000}"/>
    <cellStyle name="桁区切り 3" xfId="74" xr:uid="{00000000-0005-0000-0000-000022000000}"/>
    <cellStyle name="見出し 1 2" xfId="39" xr:uid="{00000000-0005-0000-0000-000023000000}"/>
    <cellStyle name="見出し 2 2" xfId="40" xr:uid="{00000000-0005-0000-0000-000024000000}"/>
    <cellStyle name="見出し 3 2" xfId="41" xr:uid="{00000000-0005-0000-0000-000025000000}"/>
    <cellStyle name="見出し 4 2" xfId="42" xr:uid="{00000000-0005-0000-0000-000026000000}"/>
    <cellStyle name="集計 2" xfId="43" xr:uid="{00000000-0005-0000-0000-000027000000}"/>
    <cellStyle name="出力 2" xfId="44" xr:uid="{00000000-0005-0000-0000-000028000000}"/>
    <cellStyle name="説明文 2" xfId="45" xr:uid="{00000000-0005-0000-0000-000029000000}"/>
    <cellStyle name="通貨 2" xfId="46" xr:uid="{00000000-0005-0000-0000-00002A000000}"/>
    <cellStyle name="通貨 2 10" xfId="75" xr:uid="{00000000-0005-0000-0000-00002B000000}"/>
    <cellStyle name="通貨 2 2" xfId="47" xr:uid="{00000000-0005-0000-0000-00002C000000}"/>
    <cellStyle name="通貨 2 2 2" xfId="77" xr:uid="{00000000-0005-0000-0000-00002D000000}"/>
    <cellStyle name="通貨 2 2 2 2" xfId="78" xr:uid="{00000000-0005-0000-0000-00002E000000}"/>
    <cellStyle name="通貨 2 2 2 2 2" xfId="79" xr:uid="{00000000-0005-0000-0000-00002F000000}"/>
    <cellStyle name="通貨 2 2 2 3" xfId="80" xr:uid="{00000000-0005-0000-0000-000030000000}"/>
    <cellStyle name="通貨 2 2 2 3 2" xfId="81" xr:uid="{00000000-0005-0000-0000-000031000000}"/>
    <cellStyle name="通貨 2 2 2 4" xfId="82" xr:uid="{00000000-0005-0000-0000-000032000000}"/>
    <cellStyle name="通貨 2 2 2 4 2" xfId="83" xr:uid="{00000000-0005-0000-0000-000033000000}"/>
    <cellStyle name="通貨 2 2 2 5" xfId="84" xr:uid="{00000000-0005-0000-0000-000034000000}"/>
    <cellStyle name="通貨 2 2 3" xfId="85" xr:uid="{00000000-0005-0000-0000-000035000000}"/>
    <cellStyle name="通貨 2 2 3 2" xfId="86" xr:uid="{00000000-0005-0000-0000-000036000000}"/>
    <cellStyle name="通貨 2 2 3 2 2" xfId="87" xr:uid="{00000000-0005-0000-0000-000037000000}"/>
    <cellStyle name="通貨 2 2 3 3" xfId="88" xr:uid="{00000000-0005-0000-0000-000038000000}"/>
    <cellStyle name="通貨 2 2 3 3 2" xfId="89" xr:uid="{00000000-0005-0000-0000-000039000000}"/>
    <cellStyle name="通貨 2 2 3 4" xfId="90" xr:uid="{00000000-0005-0000-0000-00003A000000}"/>
    <cellStyle name="通貨 2 2 3 4 2" xfId="91" xr:uid="{00000000-0005-0000-0000-00003B000000}"/>
    <cellStyle name="通貨 2 2 3 5" xfId="92" xr:uid="{00000000-0005-0000-0000-00003C000000}"/>
    <cellStyle name="通貨 2 2 4" xfId="93" xr:uid="{00000000-0005-0000-0000-00003D000000}"/>
    <cellStyle name="通貨 2 2 4 2" xfId="94" xr:uid="{00000000-0005-0000-0000-00003E000000}"/>
    <cellStyle name="通貨 2 2 4 2 2" xfId="95" xr:uid="{00000000-0005-0000-0000-00003F000000}"/>
    <cellStyle name="通貨 2 2 4 3" xfId="96" xr:uid="{00000000-0005-0000-0000-000040000000}"/>
    <cellStyle name="通貨 2 2 4 3 2" xfId="97" xr:uid="{00000000-0005-0000-0000-000041000000}"/>
    <cellStyle name="通貨 2 2 4 4" xfId="98" xr:uid="{00000000-0005-0000-0000-000042000000}"/>
    <cellStyle name="通貨 2 2 4 4 2" xfId="99" xr:uid="{00000000-0005-0000-0000-000043000000}"/>
    <cellStyle name="通貨 2 2 4 5" xfId="100" xr:uid="{00000000-0005-0000-0000-000044000000}"/>
    <cellStyle name="通貨 2 2 5" xfId="101" xr:uid="{00000000-0005-0000-0000-000045000000}"/>
    <cellStyle name="通貨 2 2 5 2" xfId="102" xr:uid="{00000000-0005-0000-0000-000046000000}"/>
    <cellStyle name="通貨 2 2 6" xfId="103" xr:uid="{00000000-0005-0000-0000-000047000000}"/>
    <cellStyle name="通貨 2 2 6 2" xfId="104" xr:uid="{00000000-0005-0000-0000-000048000000}"/>
    <cellStyle name="通貨 2 2 7" xfId="105" xr:uid="{00000000-0005-0000-0000-000049000000}"/>
    <cellStyle name="通貨 2 2 7 2" xfId="106" xr:uid="{00000000-0005-0000-0000-00004A000000}"/>
    <cellStyle name="通貨 2 2 8" xfId="107" xr:uid="{00000000-0005-0000-0000-00004B000000}"/>
    <cellStyle name="通貨 2 2 9" xfId="76" xr:uid="{00000000-0005-0000-0000-00004C000000}"/>
    <cellStyle name="通貨 2 3" xfId="108" xr:uid="{00000000-0005-0000-0000-00004D000000}"/>
    <cellStyle name="通貨 2 3 2" xfId="109" xr:uid="{00000000-0005-0000-0000-00004E000000}"/>
    <cellStyle name="通貨 2 3 2 2" xfId="110" xr:uid="{00000000-0005-0000-0000-00004F000000}"/>
    <cellStyle name="通貨 2 3 3" xfId="111" xr:uid="{00000000-0005-0000-0000-000050000000}"/>
    <cellStyle name="通貨 2 3 3 2" xfId="112" xr:uid="{00000000-0005-0000-0000-000051000000}"/>
    <cellStyle name="通貨 2 3 4" xfId="113" xr:uid="{00000000-0005-0000-0000-000052000000}"/>
    <cellStyle name="通貨 2 3 4 2" xfId="114" xr:uid="{00000000-0005-0000-0000-000053000000}"/>
    <cellStyle name="通貨 2 3 5" xfId="115" xr:uid="{00000000-0005-0000-0000-000054000000}"/>
    <cellStyle name="通貨 2 4" xfId="116" xr:uid="{00000000-0005-0000-0000-000055000000}"/>
    <cellStyle name="通貨 2 4 2" xfId="117" xr:uid="{00000000-0005-0000-0000-000056000000}"/>
    <cellStyle name="通貨 2 4 2 2" xfId="118" xr:uid="{00000000-0005-0000-0000-000057000000}"/>
    <cellStyle name="通貨 2 4 3" xfId="119" xr:uid="{00000000-0005-0000-0000-000058000000}"/>
    <cellStyle name="通貨 2 4 3 2" xfId="120" xr:uid="{00000000-0005-0000-0000-000059000000}"/>
    <cellStyle name="通貨 2 4 4" xfId="121" xr:uid="{00000000-0005-0000-0000-00005A000000}"/>
    <cellStyle name="通貨 2 4 4 2" xfId="122" xr:uid="{00000000-0005-0000-0000-00005B000000}"/>
    <cellStyle name="通貨 2 4 5" xfId="123" xr:uid="{00000000-0005-0000-0000-00005C000000}"/>
    <cellStyle name="通貨 2 5" xfId="124" xr:uid="{00000000-0005-0000-0000-00005D000000}"/>
    <cellStyle name="通貨 2 5 2" xfId="125" xr:uid="{00000000-0005-0000-0000-00005E000000}"/>
    <cellStyle name="通貨 2 5 2 2" xfId="126" xr:uid="{00000000-0005-0000-0000-00005F000000}"/>
    <cellStyle name="通貨 2 5 3" xfId="127" xr:uid="{00000000-0005-0000-0000-000060000000}"/>
    <cellStyle name="通貨 2 5 3 2" xfId="128" xr:uid="{00000000-0005-0000-0000-000061000000}"/>
    <cellStyle name="通貨 2 5 4" xfId="129" xr:uid="{00000000-0005-0000-0000-000062000000}"/>
    <cellStyle name="通貨 2 5 4 2" xfId="130" xr:uid="{00000000-0005-0000-0000-000063000000}"/>
    <cellStyle name="通貨 2 5 5" xfId="131" xr:uid="{00000000-0005-0000-0000-000064000000}"/>
    <cellStyle name="通貨 2 6" xfId="132" xr:uid="{00000000-0005-0000-0000-000065000000}"/>
    <cellStyle name="通貨 2 6 2" xfId="133" xr:uid="{00000000-0005-0000-0000-000066000000}"/>
    <cellStyle name="通貨 2 7" xfId="134" xr:uid="{00000000-0005-0000-0000-000067000000}"/>
    <cellStyle name="通貨 2 7 2" xfId="135" xr:uid="{00000000-0005-0000-0000-000068000000}"/>
    <cellStyle name="通貨 2 8" xfId="136" xr:uid="{00000000-0005-0000-0000-000069000000}"/>
    <cellStyle name="通貨 2 8 2" xfId="137" xr:uid="{00000000-0005-0000-0000-00006A000000}"/>
    <cellStyle name="通貨 2 9" xfId="138" xr:uid="{00000000-0005-0000-0000-00006B000000}"/>
    <cellStyle name="通貨 3" xfId="48" xr:uid="{00000000-0005-0000-0000-00006C000000}"/>
    <cellStyle name="通貨 3 2" xfId="140" xr:uid="{00000000-0005-0000-0000-00006D000000}"/>
    <cellStyle name="通貨 3 2 2" xfId="141" xr:uid="{00000000-0005-0000-0000-00006E000000}"/>
    <cellStyle name="通貨 3 2 2 2" xfId="142" xr:uid="{00000000-0005-0000-0000-00006F000000}"/>
    <cellStyle name="通貨 3 2 3" xfId="143" xr:uid="{00000000-0005-0000-0000-000070000000}"/>
    <cellStyle name="通貨 3 2 3 2" xfId="144" xr:uid="{00000000-0005-0000-0000-000071000000}"/>
    <cellStyle name="通貨 3 2 4" xfId="145" xr:uid="{00000000-0005-0000-0000-000072000000}"/>
    <cellStyle name="通貨 3 2 4 2" xfId="146" xr:uid="{00000000-0005-0000-0000-000073000000}"/>
    <cellStyle name="通貨 3 2 5" xfId="147" xr:uid="{00000000-0005-0000-0000-000074000000}"/>
    <cellStyle name="通貨 3 3" xfId="148" xr:uid="{00000000-0005-0000-0000-000075000000}"/>
    <cellStyle name="通貨 3 3 2" xfId="149" xr:uid="{00000000-0005-0000-0000-000076000000}"/>
    <cellStyle name="通貨 3 3 2 2" xfId="150" xr:uid="{00000000-0005-0000-0000-000077000000}"/>
    <cellStyle name="通貨 3 3 3" xfId="151" xr:uid="{00000000-0005-0000-0000-000078000000}"/>
    <cellStyle name="通貨 3 3 3 2" xfId="152" xr:uid="{00000000-0005-0000-0000-000079000000}"/>
    <cellStyle name="通貨 3 3 4" xfId="153" xr:uid="{00000000-0005-0000-0000-00007A000000}"/>
    <cellStyle name="通貨 3 3 4 2" xfId="154" xr:uid="{00000000-0005-0000-0000-00007B000000}"/>
    <cellStyle name="通貨 3 3 5" xfId="155" xr:uid="{00000000-0005-0000-0000-00007C000000}"/>
    <cellStyle name="通貨 3 4" xfId="156" xr:uid="{00000000-0005-0000-0000-00007D000000}"/>
    <cellStyle name="通貨 3 4 2" xfId="157" xr:uid="{00000000-0005-0000-0000-00007E000000}"/>
    <cellStyle name="通貨 3 4 2 2" xfId="158" xr:uid="{00000000-0005-0000-0000-00007F000000}"/>
    <cellStyle name="通貨 3 4 3" xfId="159" xr:uid="{00000000-0005-0000-0000-000080000000}"/>
    <cellStyle name="通貨 3 4 3 2" xfId="160" xr:uid="{00000000-0005-0000-0000-000081000000}"/>
    <cellStyle name="通貨 3 4 4" xfId="161" xr:uid="{00000000-0005-0000-0000-000082000000}"/>
    <cellStyle name="通貨 3 4 4 2" xfId="162" xr:uid="{00000000-0005-0000-0000-000083000000}"/>
    <cellStyle name="通貨 3 4 5" xfId="163" xr:uid="{00000000-0005-0000-0000-000084000000}"/>
    <cellStyle name="通貨 3 5" xfId="164" xr:uid="{00000000-0005-0000-0000-000085000000}"/>
    <cellStyle name="通貨 3 5 2" xfId="165" xr:uid="{00000000-0005-0000-0000-000086000000}"/>
    <cellStyle name="通貨 3 6" xfId="166" xr:uid="{00000000-0005-0000-0000-000087000000}"/>
    <cellStyle name="通貨 3 6 2" xfId="167" xr:uid="{00000000-0005-0000-0000-000088000000}"/>
    <cellStyle name="通貨 3 7" xfId="168" xr:uid="{00000000-0005-0000-0000-000089000000}"/>
    <cellStyle name="通貨 3 7 2" xfId="169" xr:uid="{00000000-0005-0000-0000-00008A000000}"/>
    <cellStyle name="通貨 3 8" xfId="170" xr:uid="{00000000-0005-0000-0000-00008B000000}"/>
    <cellStyle name="通貨 3 9" xfId="139" xr:uid="{00000000-0005-0000-0000-00008C000000}"/>
    <cellStyle name="入力 2" xfId="49" xr:uid="{00000000-0005-0000-0000-00008D000000}"/>
    <cellStyle name="標準" xfId="0" builtinId="0"/>
    <cellStyle name="標準 10" xfId="171" xr:uid="{00000000-0005-0000-0000-00008F000000}"/>
    <cellStyle name="標準 11" xfId="50" xr:uid="{00000000-0005-0000-0000-000090000000}"/>
    <cellStyle name="標準 12" xfId="51" xr:uid="{00000000-0005-0000-0000-000091000000}"/>
    <cellStyle name="標準 13" xfId="52" xr:uid="{00000000-0005-0000-0000-000092000000}"/>
    <cellStyle name="標準 14" xfId="53" xr:uid="{00000000-0005-0000-0000-000093000000}"/>
    <cellStyle name="標準 15" xfId="172" xr:uid="{00000000-0005-0000-0000-000094000000}"/>
    <cellStyle name="標準 16" xfId="173" xr:uid="{00000000-0005-0000-0000-000095000000}"/>
    <cellStyle name="標準 162" xfId="174" xr:uid="{00000000-0005-0000-0000-000096000000}"/>
    <cellStyle name="標準 17" xfId="175" xr:uid="{00000000-0005-0000-0000-000097000000}"/>
    <cellStyle name="標準 18" xfId="71" xr:uid="{00000000-0005-0000-0000-000098000000}"/>
    <cellStyle name="標準 19" xfId="181" xr:uid="{00000000-0005-0000-0000-000099000000}"/>
    <cellStyle name="標準 2" xfId="2" xr:uid="{69EFD19D-9424-4FCE-BB69-D31F86EE86B9}"/>
    <cellStyle name="標準 2 2" xfId="55" xr:uid="{00000000-0005-0000-0000-00009B000000}"/>
    <cellStyle name="標準 2 2 2" xfId="56" xr:uid="{00000000-0005-0000-0000-00009C000000}"/>
    <cellStyle name="標準 2 2 3" xfId="176" xr:uid="{00000000-0005-0000-0000-00009D000000}"/>
    <cellStyle name="標準 2 3" xfId="54" xr:uid="{00000000-0005-0000-0000-00009E000000}"/>
    <cellStyle name="標準 2 3 2" xfId="177" xr:uid="{00000000-0005-0000-0000-00009F000000}"/>
    <cellStyle name="標準 2 4" xfId="5" xr:uid="{00000000-0005-0000-0000-00009A000000}"/>
    <cellStyle name="標準 2 5" xfId="182" xr:uid="{00000000-0005-0000-0000-0000A0000000}"/>
    <cellStyle name="標準 2 6" xfId="3" xr:uid="{FE39C26C-93A4-477D-ACFA-FC763B46310D}"/>
    <cellStyle name="標準 2 6 2" xfId="183" xr:uid="{00000000-0005-0000-0000-0000A1000000}"/>
    <cellStyle name="標準 20" xfId="186" xr:uid="{00000000-0005-0000-0000-0000A2000000}"/>
    <cellStyle name="標準 21" xfId="4" xr:uid="{00000000-0005-0000-0000-0000BF000000}"/>
    <cellStyle name="標準 24 2" xfId="184" xr:uid="{00000000-0005-0000-0000-0000A3000000}"/>
    <cellStyle name="標準 24 2 2" xfId="185" xr:uid="{00000000-0005-0000-0000-0000A4000000}"/>
    <cellStyle name="標準 3" xfId="57" xr:uid="{00000000-0005-0000-0000-0000A5000000}"/>
    <cellStyle name="標準 3 2" xfId="58" xr:uid="{00000000-0005-0000-0000-0000A6000000}"/>
    <cellStyle name="標準 3 3" xfId="59" xr:uid="{00000000-0005-0000-0000-0000A7000000}"/>
    <cellStyle name="標準 3 4" xfId="178" xr:uid="{00000000-0005-0000-0000-0000A8000000}"/>
    <cellStyle name="標準 3 5" xfId="179" xr:uid="{00000000-0005-0000-0000-0000A9000000}"/>
    <cellStyle name="標準 4" xfId="60" xr:uid="{00000000-0005-0000-0000-0000AA000000}"/>
    <cellStyle name="標準 4 2" xfId="61" xr:uid="{00000000-0005-0000-0000-0000AB000000}"/>
    <cellStyle name="標準 4 3" xfId="62" xr:uid="{00000000-0005-0000-0000-0000AC000000}"/>
    <cellStyle name="標準 4 4" xfId="63" xr:uid="{00000000-0005-0000-0000-0000AD000000}"/>
    <cellStyle name="標準 5" xfId="64" xr:uid="{00000000-0005-0000-0000-0000AE000000}"/>
    <cellStyle name="標準 5 2" xfId="65" xr:uid="{00000000-0005-0000-0000-0000AF000000}"/>
    <cellStyle name="標準 5 3" xfId="66" xr:uid="{00000000-0005-0000-0000-0000B0000000}"/>
    <cellStyle name="標準 6" xfId="67" xr:uid="{00000000-0005-0000-0000-0000B1000000}"/>
    <cellStyle name="標準 7" xfId="68" xr:uid="{00000000-0005-0000-0000-0000B2000000}"/>
    <cellStyle name="標準 8" xfId="69" xr:uid="{00000000-0005-0000-0000-0000B3000000}"/>
    <cellStyle name="標準 9" xfId="6" xr:uid="{00000000-0005-0000-0000-0000B4000000}"/>
    <cellStyle name="標準 9 2" xfId="180" xr:uid="{00000000-0005-0000-0000-0000B5000000}"/>
    <cellStyle name="良い 2" xfId="70" xr:uid="{00000000-0005-0000-0000-0000B6000000}"/>
  </cellStyles>
  <dxfs count="21">
    <dxf>
      <fill>
        <patternFill>
          <bgColor rgb="FFFF9B9B"/>
        </patternFill>
      </fill>
    </dxf>
    <dxf>
      <fill>
        <patternFill>
          <bgColor theme="4" tint="0.59996337778862885"/>
        </patternFill>
      </fill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E7FF"/>
        </patternFill>
      </fill>
    </dxf>
    <dxf>
      <fill>
        <patternFill>
          <bgColor theme="4" tint="0.79998168889431442"/>
        </patternFill>
      </fill>
    </dxf>
    <dxf>
      <fill>
        <patternFill>
          <bgColor rgb="FFFFE7FF"/>
        </patternFill>
      </fill>
    </dxf>
    <dxf>
      <fill>
        <patternFill>
          <bgColor rgb="FFE2E2E2"/>
        </patternFill>
      </fill>
    </dxf>
    <dxf>
      <fill>
        <patternFill>
          <bgColor rgb="FFFF9B9B"/>
        </patternFill>
      </fill>
    </dxf>
    <dxf>
      <fill>
        <patternFill>
          <bgColor theme="4" tint="0.59996337778862885"/>
        </patternFill>
      </fill>
    </dxf>
    <dxf>
      <font>
        <b/>
        <i val="0"/>
        <color rgb="FFFF0000"/>
      </font>
    </dxf>
    <dxf>
      <fill>
        <patternFill>
          <bgColor rgb="FFFFC000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E7FF"/>
        </patternFill>
      </fill>
    </dxf>
    <dxf>
      <fill>
        <patternFill>
          <bgColor theme="4" tint="0.79998168889431442"/>
        </patternFill>
      </fill>
    </dxf>
    <dxf>
      <fill>
        <patternFill>
          <bgColor rgb="FFFFE7FF"/>
        </patternFill>
      </fill>
    </dxf>
    <dxf>
      <fill>
        <patternFill>
          <bgColor rgb="FFE2E2E2"/>
        </patternFill>
      </fill>
    </dxf>
  </dxfs>
  <tableStyles count="1" defaultTableStyle="TableStyleMedium2" defaultPivotStyle="PivotStyleLight16">
    <tableStyle name="ピボットテーブル スタイル 1" table="0" count="0" xr9:uid="{00000000-0011-0000-FFFF-FFFF00000000}"/>
  </tableStyles>
  <colors>
    <mruColors>
      <color rgb="FFFFB7B7"/>
      <color rgb="FFF43ED1"/>
      <color rgb="FFFFA7A7"/>
      <color rgb="FFFFFF99"/>
      <color rgb="FFFF9B9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81641</xdr:colOff>
      <xdr:row>3</xdr:row>
      <xdr:rowOff>789213</xdr:rowOff>
    </xdr:from>
    <xdr:ext cx="684000" cy="40543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051E5EB-3748-491B-9F45-A6F18E49A184}"/>
            </a:ext>
          </a:extLst>
        </xdr:cNvPr>
        <xdr:cNvSpPr txBox="1"/>
      </xdr:nvSpPr>
      <xdr:spPr>
        <a:xfrm>
          <a:off x="8025491" y="3246663"/>
          <a:ext cx="684000" cy="405432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2000"/>
            <a:t>8:00</a:t>
          </a:r>
          <a:endParaRPr kumimoji="1" lang="ja-JP" altLang="en-US" sz="2000"/>
        </a:p>
      </xdr:txBody>
    </xdr:sp>
    <xdr:clientData/>
  </xdr:oneCellAnchor>
  <xdr:twoCellAnchor>
    <xdr:from>
      <xdr:col>30</xdr:col>
      <xdr:colOff>2720</xdr:colOff>
      <xdr:row>3</xdr:row>
      <xdr:rowOff>791936</xdr:rowOff>
    </xdr:from>
    <xdr:to>
      <xdr:col>38</xdr:col>
      <xdr:colOff>29934</xdr:colOff>
      <xdr:row>4</xdr:row>
      <xdr:rowOff>29936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D50852E-398D-4E58-BFC9-A48D13556227}"/>
            </a:ext>
          </a:extLst>
        </xdr:cNvPr>
        <xdr:cNvSpPr txBox="1"/>
      </xdr:nvSpPr>
      <xdr:spPr>
        <a:xfrm>
          <a:off x="9060995" y="3249386"/>
          <a:ext cx="713014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9:00</a:t>
          </a:r>
          <a:endParaRPr kumimoji="1" lang="ja-JP" altLang="en-US" sz="2000"/>
        </a:p>
      </xdr:txBody>
    </xdr:sp>
    <xdr:clientData/>
  </xdr:twoCellAnchor>
  <xdr:twoCellAnchor>
    <xdr:from>
      <xdr:col>40</xdr:col>
      <xdr:colOff>32656</xdr:colOff>
      <xdr:row>3</xdr:row>
      <xdr:rowOff>794657</xdr:rowOff>
    </xdr:from>
    <xdr:to>
      <xdr:col>50</xdr:col>
      <xdr:colOff>40822</xdr:colOff>
      <xdr:row>4</xdr:row>
      <xdr:rowOff>32657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E4EB2E4-AA36-443E-A552-639A3B524000}"/>
            </a:ext>
          </a:extLst>
        </xdr:cNvPr>
        <xdr:cNvSpPr txBox="1"/>
      </xdr:nvSpPr>
      <xdr:spPr>
        <a:xfrm>
          <a:off x="9948181" y="3252107"/>
          <a:ext cx="865416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10:00</a:t>
          </a:r>
          <a:endParaRPr kumimoji="1" lang="ja-JP" altLang="en-US" sz="2000"/>
        </a:p>
      </xdr:txBody>
    </xdr:sp>
    <xdr:clientData/>
  </xdr:twoCellAnchor>
  <xdr:twoCellAnchor>
    <xdr:from>
      <xdr:col>52</xdr:col>
      <xdr:colOff>48985</xdr:colOff>
      <xdr:row>3</xdr:row>
      <xdr:rowOff>797378</xdr:rowOff>
    </xdr:from>
    <xdr:to>
      <xdr:col>62</xdr:col>
      <xdr:colOff>54428</xdr:colOff>
      <xdr:row>4</xdr:row>
      <xdr:rowOff>35378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96FBB2E-2835-4796-ACF0-C7BAFF1A9B7C}"/>
            </a:ext>
          </a:extLst>
        </xdr:cNvPr>
        <xdr:cNvSpPr txBox="1"/>
      </xdr:nvSpPr>
      <xdr:spPr>
        <a:xfrm>
          <a:off x="10993210" y="3254828"/>
          <a:ext cx="862693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11:00</a:t>
          </a:r>
          <a:endParaRPr kumimoji="1" lang="ja-JP" altLang="en-US" sz="2000"/>
        </a:p>
      </xdr:txBody>
    </xdr:sp>
    <xdr:clientData/>
  </xdr:twoCellAnchor>
  <xdr:twoCellAnchor>
    <xdr:from>
      <xdr:col>64</xdr:col>
      <xdr:colOff>38099</xdr:colOff>
      <xdr:row>3</xdr:row>
      <xdr:rowOff>786493</xdr:rowOff>
    </xdr:from>
    <xdr:to>
      <xdr:col>74</xdr:col>
      <xdr:colOff>43542</xdr:colOff>
      <xdr:row>4</xdr:row>
      <xdr:rowOff>24493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59840E92-97F9-40BD-8623-41027202A527}"/>
            </a:ext>
          </a:extLst>
        </xdr:cNvPr>
        <xdr:cNvSpPr txBox="1"/>
      </xdr:nvSpPr>
      <xdr:spPr>
        <a:xfrm>
          <a:off x="12011024" y="3243943"/>
          <a:ext cx="862693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12:00</a:t>
          </a:r>
          <a:endParaRPr kumimoji="1" lang="ja-JP" altLang="en-US" sz="2000"/>
        </a:p>
      </xdr:txBody>
    </xdr:sp>
    <xdr:clientData/>
  </xdr:twoCellAnchor>
  <xdr:twoCellAnchor>
    <xdr:from>
      <xdr:col>76</xdr:col>
      <xdr:colOff>27214</xdr:colOff>
      <xdr:row>3</xdr:row>
      <xdr:rowOff>789214</xdr:rowOff>
    </xdr:from>
    <xdr:to>
      <xdr:col>86</xdr:col>
      <xdr:colOff>32658</xdr:colOff>
      <xdr:row>4</xdr:row>
      <xdr:rowOff>27214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D0ED5BD-66E2-44C8-8AA4-63BF1A3DFB1D}"/>
            </a:ext>
          </a:extLst>
        </xdr:cNvPr>
        <xdr:cNvSpPr txBox="1"/>
      </xdr:nvSpPr>
      <xdr:spPr>
        <a:xfrm>
          <a:off x="13028839" y="3246664"/>
          <a:ext cx="862694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13:00</a:t>
          </a:r>
          <a:endParaRPr kumimoji="1" lang="ja-JP" altLang="en-US" sz="2000"/>
        </a:p>
      </xdr:txBody>
    </xdr:sp>
    <xdr:clientData/>
  </xdr:twoCellAnchor>
  <xdr:twoCellAnchor>
    <xdr:from>
      <xdr:col>88</xdr:col>
      <xdr:colOff>16327</xdr:colOff>
      <xdr:row>3</xdr:row>
      <xdr:rowOff>778328</xdr:rowOff>
    </xdr:from>
    <xdr:to>
      <xdr:col>98</xdr:col>
      <xdr:colOff>21771</xdr:colOff>
      <xdr:row>4</xdr:row>
      <xdr:rowOff>16328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D8AD8F7D-66FD-4DF1-B9B7-6388A01F8444}"/>
            </a:ext>
          </a:extLst>
        </xdr:cNvPr>
        <xdr:cNvSpPr txBox="1"/>
      </xdr:nvSpPr>
      <xdr:spPr>
        <a:xfrm>
          <a:off x="14046652" y="3235778"/>
          <a:ext cx="862694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14:00</a:t>
          </a:r>
          <a:endParaRPr kumimoji="1" lang="ja-JP" altLang="en-US" sz="2000"/>
        </a:p>
      </xdr:txBody>
    </xdr:sp>
    <xdr:clientData/>
  </xdr:twoCellAnchor>
  <xdr:twoCellAnchor>
    <xdr:from>
      <xdr:col>100</xdr:col>
      <xdr:colOff>32657</xdr:colOff>
      <xdr:row>3</xdr:row>
      <xdr:rowOff>781049</xdr:rowOff>
    </xdr:from>
    <xdr:to>
      <xdr:col>110</xdr:col>
      <xdr:colOff>38100</xdr:colOff>
      <xdr:row>4</xdr:row>
      <xdr:rowOff>19049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86903F4B-C674-4B48-841E-542824DAB049}"/>
            </a:ext>
          </a:extLst>
        </xdr:cNvPr>
        <xdr:cNvSpPr txBox="1"/>
      </xdr:nvSpPr>
      <xdr:spPr>
        <a:xfrm>
          <a:off x="15091682" y="3238499"/>
          <a:ext cx="862693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15:00</a:t>
          </a:r>
          <a:endParaRPr kumimoji="1" lang="ja-JP" altLang="en-US" sz="2000"/>
        </a:p>
      </xdr:txBody>
    </xdr:sp>
    <xdr:clientData/>
  </xdr:twoCellAnchor>
  <xdr:twoCellAnchor>
    <xdr:from>
      <xdr:col>112</xdr:col>
      <xdr:colOff>21771</xdr:colOff>
      <xdr:row>3</xdr:row>
      <xdr:rowOff>770164</xdr:rowOff>
    </xdr:from>
    <xdr:to>
      <xdr:col>122</xdr:col>
      <xdr:colOff>27214</xdr:colOff>
      <xdr:row>4</xdr:row>
      <xdr:rowOff>8164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DFE3442-EAE8-45AF-ABB6-B151D572B3A8}"/>
            </a:ext>
          </a:extLst>
        </xdr:cNvPr>
        <xdr:cNvSpPr txBox="1"/>
      </xdr:nvSpPr>
      <xdr:spPr>
        <a:xfrm>
          <a:off x="16109496" y="3227614"/>
          <a:ext cx="862693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16:00</a:t>
          </a:r>
          <a:endParaRPr kumimoji="1" lang="ja-JP" altLang="en-US" sz="2000"/>
        </a:p>
      </xdr:txBody>
    </xdr:sp>
    <xdr:clientData/>
  </xdr:twoCellAnchor>
  <xdr:twoCellAnchor>
    <xdr:from>
      <xdr:col>124</xdr:col>
      <xdr:colOff>24492</xdr:colOff>
      <xdr:row>3</xdr:row>
      <xdr:rowOff>786493</xdr:rowOff>
    </xdr:from>
    <xdr:to>
      <xdr:col>134</xdr:col>
      <xdr:colOff>29936</xdr:colOff>
      <xdr:row>4</xdr:row>
      <xdr:rowOff>24493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D9582FC-603D-4EE1-A691-07F9DD0F6B24}"/>
            </a:ext>
          </a:extLst>
        </xdr:cNvPr>
        <xdr:cNvSpPr txBox="1"/>
      </xdr:nvSpPr>
      <xdr:spPr>
        <a:xfrm>
          <a:off x="17140917" y="3243943"/>
          <a:ext cx="862694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17:00</a:t>
          </a:r>
          <a:endParaRPr kumimoji="1" lang="ja-JP" altLang="en-US" sz="2000"/>
        </a:p>
      </xdr:txBody>
    </xdr:sp>
    <xdr:clientData/>
  </xdr:twoCellAnchor>
  <xdr:twoCellAnchor>
    <xdr:from>
      <xdr:col>136</xdr:col>
      <xdr:colOff>27213</xdr:colOff>
      <xdr:row>3</xdr:row>
      <xdr:rowOff>789215</xdr:rowOff>
    </xdr:from>
    <xdr:to>
      <xdr:col>146</xdr:col>
      <xdr:colOff>32656</xdr:colOff>
      <xdr:row>4</xdr:row>
      <xdr:rowOff>27215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5A475466-8684-47DE-B416-33621F50FE3C}"/>
            </a:ext>
          </a:extLst>
        </xdr:cNvPr>
        <xdr:cNvSpPr txBox="1"/>
      </xdr:nvSpPr>
      <xdr:spPr>
        <a:xfrm>
          <a:off x="18172338" y="3246665"/>
          <a:ext cx="862693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18:00</a:t>
          </a:r>
          <a:endParaRPr kumimoji="1" lang="ja-JP" altLang="en-US" sz="2000"/>
        </a:p>
      </xdr:txBody>
    </xdr:sp>
    <xdr:clientData/>
  </xdr:twoCellAnchor>
  <xdr:twoCellAnchor>
    <xdr:from>
      <xdr:col>148</xdr:col>
      <xdr:colOff>29935</xdr:colOff>
      <xdr:row>3</xdr:row>
      <xdr:rowOff>791936</xdr:rowOff>
    </xdr:from>
    <xdr:to>
      <xdr:col>158</xdr:col>
      <xdr:colOff>35378</xdr:colOff>
      <xdr:row>4</xdr:row>
      <xdr:rowOff>29936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F4B23E8C-8F2B-4307-9B4D-B4134EFAE2BC}"/>
            </a:ext>
          </a:extLst>
        </xdr:cNvPr>
        <xdr:cNvSpPr txBox="1"/>
      </xdr:nvSpPr>
      <xdr:spPr>
        <a:xfrm>
          <a:off x="19203760" y="3249386"/>
          <a:ext cx="862693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19:00</a:t>
          </a:r>
          <a:endParaRPr kumimoji="1" lang="ja-JP" altLang="en-US" sz="2000"/>
        </a:p>
      </xdr:txBody>
    </xdr:sp>
    <xdr:clientData/>
  </xdr:twoCellAnchor>
  <xdr:twoCellAnchor>
    <xdr:from>
      <xdr:col>160</xdr:col>
      <xdr:colOff>19049</xdr:colOff>
      <xdr:row>3</xdr:row>
      <xdr:rowOff>794657</xdr:rowOff>
    </xdr:from>
    <xdr:to>
      <xdr:col>170</xdr:col>
      <xdr:colOff>24493</xdr:colOff>
      <xdr:row>4</xdr:row>
      <xdr:rowOff>32657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688F2F1F-1A66-43DB-A972-464B1792AB95}"/>
            </a:ext>
          </a:extLst>
        </xdr:cNvPr>
        <xdr:cNvSpPr txBox="1"/>
      </xdr:nvSpPr>
      <xdr:spPr>
        <a:xfrm>
          <a:off x="20221574" y="3252107"/>
          <a:ext cx="862694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20:00</a:t>
          </a:r>
          <a:endParaRPr kumimoji="1" lang="ja-JP" altLang="en-US" sz="2000"/>
        </a:p>
      </xdr:txBody>
    </xdr:sp>
    <xdr:clientData/>
  </xdr:twoCellAnchor>
  <xdr:twoCellAnchor>
    <xdr:from>
      <xdr:col>172</xdr:col>
      <xdr:colOff>21771</xdr:colOff>
      <xdr:row>3</xdr:row>
      <xdr:rowOff>797379</xdr:rowOff>
    </xdr:from>
    <xdr:to>
      <xdr:col>182</xdr:col>
      <xdr:colOff>27215</xdr:colOff>
      <xdr:row>4</xdr:row>
      <xdr:rowOff>35379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E5E35F06-5183-4ACF-8598-E5235671A485}"/>
            </a:ext>
          </a:extLst>
        </xdr:cNvPr>
        <xdr:cNvSpPr txBox="1"/>
      </xdr:nvSpPr>
      <xdr:spPr>
        <a:xfrm>
          <a:off x="21252996" y="3254829"/>
          <a:ext cx="862694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21:00</a:t>
          </a:r>
          <a:endParaRPr kumimoji="1" lang="ja-JP" altLang="en-US" sz="2000"/>
        </a:p>
      </xdr:txBody>
    </xdr:sp>
    <xdr:clientData/>
  </xdr:twoCellAnchor>
  <xdr:oneCellAnchor>
    <xdr:from>
      <xdr:col>4</xdr:col>
      <xdr:colOff>1285875</xdr:colOff>
      <xdr:row>3</xdr:row>
      <xdr:rowOff>802820</xdr:rowOff>
    </xdr:from>
    <xdr:ext cx="684000" cy="405432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A6B4FC7C-6FEF-4EF0-BF97-CCE1DBEDC754}"/>
            </a:ext>
          </a:extLst>
        </xdr:cNvPr>
        <xdr:cNvSpPr txBox="1"/>
      </xdr:nvSpPr>
      <xdr:spPr>
        <a:xfrm>
          <a:off x="6962775" y="3260270"/>
          <a:ext cx="684000" cy="405432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2000"/>
            <a:t>7:00</a:t>
          </a:r>
          <a:endParaRPr kumimoji="1" lang="ja-JP" altLang="en-US" sz="2000"/>
        </a:p>
      </xdr:txBody>
    </xdr:sp>
    <xdr:clientData/>
  </xdr:oneCellAnchor>
  <xdr:oneCellAnchor>
    <xdr:from>
      <xdr:col>182</xdr:col>
      <xdr:colOff>72118</xdr:colOff>
      <xdr:row>3</xdr:row>
      <xdr:rowOff>781050</xdr:rowOff>
    </xdr:from>
    <xdr:ext cx="832757" cy="405432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EFA0315-9509-44F3-AF92-CE9AF44BF33D}"/>
            </a:ext>
          </a:extLst>
        </xdr:cNvPr>
        <xdr:cNvSpPr txBox="1"/>
      </xdr:nvSpPr>
      <xdr:spPr>
        <a:xfrm>
          <a:off x="22160593" y="3238500"/>
          <a:ext cx="832757" cy="405432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2000"/>
            <a:t>22:00</a:t>
          </a:r>
          <a:endParaRPr kumimoji="1" lang="ja-JP" altLang="en-US" sz="2000"/>
        </a:p>
      </xdr:txBody>
    </xdr:sp>
    <xdr:clientData/>
  </xdr:oneCellAnchor>
  <xdr:oneCellAnchor>
    <xdr:from>
      <xdr:col>23</xdr:col>
      <xdr:colOff>91165</xdr:colOff>
      <xdr:row>3</xdr:row>
      <xdr:rowOff>220435</xdr:rowOff>
    </xdr:from>
    <xdr:ext cx="684000" cy="405432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8280CF3A-B61E-4EAF-9FD7-69A40405EA4B}"/>
            </a:ext>
          </a:extLst>
        </xdr:cNvPr>
        <xdr:cNvSpPr txBox="1"/>
      </xdr:nvSpPr>
      <xdr:spPr>
        <a:xfrm>
          <a:off x="8539840" y="2677885"/>
          <a:ext cx="684000" cy="40543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2000"/>
            <a:t>8:30</a:t>
          </a:r>
          <a:endParaRPr kumimoji="1" lang="ja-JP" altLang="en-US" sz="2000"/>
        </a:p>
      </xdr:txBody>
    </xdr:sp>
    <xdr:clientData/>
  </xdr:oneCellAnchor>
  <xdr:oneCellAnchor>
    <xdr:from>
      <xdr:col>128</xdr:col>
      <xdr:colOff>3404</xdr:colOff>
      <xdr:row>3</xdr:row>
      <xdr:rowOff>183696</xdr:rowOff>
    </xdr:from>
    <xdr:ext cx="806222" cy="411616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96B42852-20EE-40A0-B2FE-C0AB35B2B971}"/>
            </a:ext>
          </a:extLst>
        </xdr:cNvPr>
        <xdr:cNvSpPr txBox="1"/>
      </xdr:nvSpPr>
      <xdr:spPr>
        <a:xfrm>
          <a:off x="17462729" y="2641146"/>
          <a:ext cx="806222" cy="41161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2000"/>
            <a:t>17:15</a:t>
          </a:r>
          <a:endParaRPr kumimoji="1" lang="ja-JP" altLang="en-US" sz="20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81641</xdr:colOff>
      <xdr:row>3</xdr:row>
      <xdr:rowOff>789213</xdr:rowOff>
    </xdr:from>
    <xdr:ext cx="684000" cy="40543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2FEC25D-2884-4836-AD05-0FFB668CEECF}"/>
            </a:ext>
          </a:extLst>
        </xdr:cNvPr>
        <xdr:cNvSpPr txBox="1"/>
      </xdr:nvSpPr>
      <xdr:spPr>
        <a:xfrm>
          <a:off x="7987391" y="3246663"/>
          <a:ext cx="684000" cy="405432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2000"/>
            <a:t>8:00</a:t>
          </a:r>
          <a:endParaRPr kumimoji="1" lang="ja-JP" altLang="en-US" sz="2000"/>
        </a:p>
      </xdr:txBody>
    </xdr:sp>
    <xdr:clientData/>
  </xdr:oneCellAnchor>
  <xdr:twoCellAnchor>
    <xdr:from>
      <xdr:col>30</xdr:col>
      <xdr:colOff>2720</xdr:colOff>
      <xdr:row>3</xdr:row>
      <xdr:rowOff>791936</xdr:rowOff>
    </xdr:from>
    <xdr:to>
      <xdr:col>38</xdr:col>
      <xdr:colOff>29934</xdr:colOff>
      <xdr:row>4</xdr:row>
      <xdr:rowOff>29936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3AC716D-0B10-47F3-B9E5-F22B9B361411}"/>
            </a:ext>
          </a:extLst>
        </xdr:cNvPr>
        <xdr:cNvSpPr txBox="1"/>
      </xdr:nvSpPr>
      <xdr:spPr>
        <a:xfrm>
          <a:off x="9022895" y="3249386"/>
          <a:ext cx="713014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9:00</a:t>
          </a:r>
          <a:endParaRPr kumimoji="1" lang="ja-JP" altLang="en-US" sz="2000"/>
        </a:p>
      </xdr:txBody>
    </xdr:sp>
    <xdr:clientData/>
  </xdr:twoCellAnchor>
  <xdr:twoCellAnchor>
    <xdr:from>
      <xdr:col>40</xdr:col>
      <xdr:colOff>32656</xdr:colOff>
      <xdr:row>3</xdr:row>
      <xdr:rowOff>794657</xdr:rowOff>
    </xdr:from>
    <xdr:to>
      <xdr:col>50</xdr:col>
      <xdr:colOff>40822</xdr:colOff>
      <xdr:row>4</xdr:row>
      <xdr:rowOff>32657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C0EB2B6-E235-4B4F-9C11-A94ADDD79054}"/>
            </a:ext>
          </a:extLst>
        </xdr:cNvPr>
        <xdr:cNvSpPr txBox="1"/>
      </xdr:nvSpPr>
      <xdr:spPr>
        <a:xfrm>
          <a:off x="9910081" y="3252107"/>
          <a:ext cx="865416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10:00</a:t>
          </a:r>
          <a:endParaRPr kumimoji="1" lang="ja-JP" altLang="en-US" sz="2000"/>
        </a:p>
      </xdr:txBody>
    </xdr:sp>
    <xdr:clientData/>
  </xdr:twoCellAnchor>
  <xdr:twoCellAnchor>
    <xdr:from>
      <xdr:col>52</xdr:col>
      <xdr:colOff>48985</xdr:colOff>
      <xdr:row>3</xdr:row>
      <xdr:rowOff>797378</xdr:rowOff>
    </xdr:from>
    <xdr:to>
      <xdr:col>62</xdr:col>
      <xdr:colOff>54428</xdr:colOff>
      <xdr:row>4</xdr:row>
      <xdr:rowOff>35378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1823719-8145-46C5-B706-E5E806F88318}"/>
            </a:ext>
          </a:extLst>
        </xdr:cNvPr>
        <xdr:cNvSpPr txBox="1"/>
      </xdr:nvSpPr>
      <xdr:spPr>
        <a:xfrm>
          <a:off x="10955110" y="3254828"/>
          <a:ext cx="862693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11:00</a:t>
          </a:r>
          <a:endParaRPr kumimoji="1" lang="ja-JP" altLang="en-US" sz="2000"/>
        </a:p>
      </xdr:txBody>
    </xdr:sp>
    <xdr:clientData/>
  </xdr:twoCellAnchor>
  <xdr:twoCellAnchor>
    <xdr:from>
      <xdr:col>64</xdr:col>
      <xdr:colOff>38099</xdr:colOff>
      <xdr:row>3</xdr:row>
      <xdr:rowOff>786493</xdr:rowOff>
    </xdr:from>
    <xdr:to>
      <xdr:col>74</xdr:col>
      <xdr:colOff>43542</xdr:colOff>
      <xdr:row>4</xdr:row>
      <xdr:rowOff>24493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C4E52B0-16CF-4351-A7EC-168CCD1839E2}"/>
            </a:ext>
          </a:extLst>
        </xdr:cNvPr>
        <xdr:cNvSpPr txBox="1"/>
      </xdr:nvSpPr>
      <xdr:spPr>
        <a:xfrm>
          <a:off x="11972924" y="3243943"/>
          <a:ext cx="862693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12:00</a:t>
          </a:r>
          <a:endParaRPr kumimoji="1" lang="ja-JP" altLang="en-US" sz="2000"/>
        </a:p>
      </xdr:txBody>
    </xdr:sp>
    <xdr:clientData/>
  </xdr:twoCellAnchor>
  <xdr:twoCellAnchor>
    <xdr:from>
      <xdr:col>76</xdr:col>
      <xdr:colOff>27214</xdr:colOff>
      <xdr:row>3</xdr:row>
      <xdr:rowOff>789214</xdr:rowOff>
    </xdr:from>
    <xdr:to>
      <xdr:col>86</xdr:col>
      <xdr:colOff>32658</xdr:colOff>
      <xdr:row>4</xdr:row>
      <xdr:rowOff>27214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DCF4348-C92E-4C99-ABC1-47C87AA167BA}"/>
            </a:ext>
          </a:extLst>
        </xdr:cNvPr>
        <xdr:cNvSpPr txBox="1"/>
      </xdr:nvSpPr>
      <xdr:spPr>
        <a:xfrm>
          <a:off x="12990739" y="3246664"/>
          <a:ext cx="862694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13:00</a:t>
          </a:r>
          <a:endParaRPr kumimoji="1" lang="ja-JP" altLang="en-US" sz="2000"/>
        </a:p>
      </xdr:txBody>
    </xdr:sp>
    <xdr:clientData/>
  </xdr:twoCellAnchor>
  <xdr:twoCellAnchor>
    <xdr:from>
      <xdr:col>88</xdr:col>
      <xdr:colOff>16327</xdr:colOff>
      <xdr:row>3</xdr:row>
      <xdr:rowOff>778328</xdr:rowOff>
    </xdr:from>
    <xdr:to>
      <xdr:col>98</xdr:col>
      <xdr:colOff>21771</xdr:colOff>
      <xdr:row>4</xdr:row>
      <xdr:rowOff>16328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D6292ED-7B6C-4DC2-B6C4-611CA10BE8F6}"/>
            </a:ext>
          </a:extLst>
        </xdr:cNvPr>
        <xdr:cNvSpPr txBox="1"/>
      </xdr:nvSpPr>
      <xdr:spPr>
        <a:xfrm>
          <a:off x="14008552" y="3235778"/>
          <a:ext cx="862694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14:00</a:t>
          </a:r>
          <a:endParaRPr kumimoji="1" lang="ja-JP" altLang="en-US" sz="2000"/>
        </a:p>
      </xdr:txBody>
    </xdr:sp>
    <xdr:clientData/>
  </xdr:twoCellAnchor>
  <xdr:twoCellAnchor>
    <xdr:from>
      <xdr:col>100</xdr:col>
      <xdr:colOff>32657</xdr:colOff>
      <xdr:row>3</xdr:row>
      <xdr:rowOff>781049</xdr:rowOff>
    </xdr:from>
    <xdr:to>
      <xdr:col>110</xdr:col>
      <xdr:colOff>38100</xdr:colOff>
      <xdr:row>4</xdr:row>
      <xdr:rowOff>19049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18011F10-625D-4867-8657-D9950D41C97A}"/>
            </a:ext>
          </a:extLst>
        </xdr:cNvPr>
        <xdr:cNvSpPr txBox="1"/>
      </xdr:nvSpPr>
      <xdr:spPr>
        <a:xfrm>
          <a:off x="15053582" y="3238499"/>
          <a:ext cx="862693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15:00</a:t>
          </a:r>
          <a:endParaRPr kumimoji="1" lang="ja-JP" altLang="en-US" sz="2000"/>
        </a:p>
      </xdr:txBody>
    </xdr:sp>
    <xdr:clientData/>
  </xdr:twoCellAnchor>
  <xdr:twoCellAnchor>
    <xdr:from>
      <xdr:col>112</xdr:col>
      <xdr:colOff>21771</xdr:colOff>
      <xdr:row>3</xdr:row>
      <xdr:rowOff>770164</xdr:rowOff>
    </xdr:from>
    <xdr:to>
      <xdr:col>122</xdr:col>
      <xdr:colOff>27214</xdr:colOff>
      <xdr:row>4</xdr:row>
      <xdr:rowOff>8164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14772B74-B63F-4848-AEB8-AF411339946E}"/>
            </a:ext>
          </a:extLst>
        </xdr:cNvPr>
        <xdr:cNvSpPr txBox="1"/>
      </xdr:nvSpPr>
      <xdr:spPr>
        <a:xfrm>
          <a:off x="16071396" y="3227614"/>
          <a:ext cx="862693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16:00</a:t>
          </a:r>
          <a:endParaRPr kumimoji="1" lang="ja-JP" altLang="en-US" sz="2000"/>
        </a:p>
      </xdr:txBody>
    </xdr:sp>
    <xdr:clientData/>
  </xdr:twoCellAnchor>
  <xdr:twoCellAnchor>
    <xdr:from>
      <xdr:col>124</xdr:col>
      <xdr:colOff>24492</xdr:colOff>
      <xdr:row>3</xdr:row>
      <xdr:rowOff>786493</xdr:rowOff>
    </xdr:from>
    <xdr:to>
      <xdr:col>134</xdr:col>
      <xdr:colOff>29936</xdr:colOff>
      <xdr:row>4</xdr:row>
      <xdr:rowOff>24493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12281557-1CA3-4F4B-B700-29F15C713683}"/>
            </a:ext>
          </a:extLst>
        </xdr:cNvPr>
        <xdr:cNvSpPr txBox="1"/>
      </xdr:nvSpPr>
      <xdr:spPr>
        <a:xfrm>
          <a:off x="17102817" y="3243943"/>
          <a:ext cx="862694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17:00</a:t>
          </a:r>
          <a:endParaRPr kumimoji="1" lang="ja-JP" altLang="en-US" sz="2000"/>
        </a:p>
      </xdr:txBody>
    </xdr:sp>
    <xdr:clientData/>
  </xdr:twoCellAnchor>
  <xdr:twoCellAnchor>
    <xdr:from>
      <xdr:col>136</xdr:col>
      <xdr:colOff>27213</xdr:colOff>
      <xdr:row>3</xdr:row>
      <xdr:rowOff>789215</xdr:rowOff>
    </xdr:from>
    <xdr:to>
      <xdr:col>146</xdr:col>
      <xdr:colOff>32656</xdr:colOff>
      <xdr:row>4</xdr:row>
      <xdr:rowOff>27215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23BE7D15-A637-48EB-B6E9-0303A81B2563}"/>
            </a:ext>
          </a:extLst>
        </xdr:cNvPr>
        <xdr:cNvSpPr txBox="1"/>
      </xdr:nvSpPr>
      <xdr:spPr>
        <a:xfrm>
          <a:off x="18134238" y="3246665"/>
          <a:ext cx="862693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18:00</a:t>
          </a:r>
          <a:endParaRPr kumimoji="1" lang="ja-JP" altLang="en-US" sz="2000"/>
        </a:p>
      </xdr:txBody>
    </xdr:sp>
    <xdr:clientData/>
  </xdr:twoCellAnchor>
  <xdr:twoCellAnchor>
    <xdr:from>
      <xdr:col>148</xdr:col>
      <xdr:colOff>29935</xdr:colOff>
      <xdr:row>3</xdr:row>
      <xdr:rowOff>791936</xdr:rowOff>
    </xdr:from>
    <xdr:to>
      <xdr:col>158</xdr:col>
      <xdr:colOff>35378</xdr:colOff>
      <xdr:row>4</xdr:row>
      <xdr:rowOff>29936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537CA68-392A-43A3-BF29-05646CC99750}"/>
            </a:ext>
          </a:extLst>
        </xdr:cNvPr>
        <xdr:cNvSpPr txBox="1"/>
      </xdr:nvSpPr>
      <xdr:spPr>
        <a:xfrm>
          <a:off x="19165660" y="3249386"/>
          <a:ext cx="862693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19:00</a:t>
          </a:r>
          <a:endParaRPr kumimoji="1" lang="ja-JP" altLang="en-US" sz="2000"/>
        </a:p>
      </xdr:txBody>
    </xdr:sp>
    <xdr:clientData/>
  </xdr:twoCellAnchor>
  <xdr:twoCellAnchor>
    <xdr:from>
      <xdr:col>160</xdr:col>
      <xdr:colOff>19049</xdr:colOff>
      <xdr:row>3</xdr:row>
      <xdr:rowOff>794657</xdr:rowOff>
    </xdr:from>
    <xdr:to>
      <xdr:col>170</xdr:col>
      <xdr:colOff>24493</xdr:colOff>
      <xdr:row>4</xdr:row>
      <xdr:rowOff>32657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62CC2036-25A6-43A3-A3BC-06F199E2136C}"/>
            </a:ext>
          </a:extLst>
        </xdr:cNvPr>
        <xdr:cNvSpPr txBox="1"/>
      </xdr:nvSpPr>
      <xdr:spPr>
        <a:xfrm>
          <a:off x="20183474" y="3252107"/>
          <a:ext cx="862694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20:00</a:t>
          </a:r>
          <a:endParaRPr kumimoji="1" lang="ja-JP" altLang="en-US" sz="2000"/>
        </a:p>
      </xdr:txBody>
    </xdr:sp>
    <xdr:clientData/>
  </xdr:twoCellAnchor>
  <xdr:twoCellAnchor>
    <xdr:from>
      <xdr:col>172</xdr:col>
      <xdr:colOff>21771</xdr:colOff>
      <xdr:row>3</xdr:row>
      <xdr:rowOff>797379</xdr:rowOff>
    </xdr:from>
    <xdr:to>
      <xdr:col>182</xdr:col>
      <xdr:colOff>27215</xdr:colOff>
      <xdr:row>4</xdr:row>
      <xdr:rowOff>35379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FFB81F17-5D0E-4F41-A986-CA2CF631F403}"/>
            </a:ext>
          </a:extLst>
        </xdr:cNvPr>
        <xdr:cNvSpPr txBox="1"/>
      </xdr:nvSpPr>
      <xdr:spPr>
        <a:xfrm>
          <a:off x="21214896" y="3254829"/>
          <a:ext cx="862694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21:00</a:t>
          </a:r>
          <a:endParaRPr kumimoji="1" lang="ja-JP" altLang="en-US" sz="2000"/>
        </a:p>
      </xdr:txBody>
    </xdr:sp>
    <xdr:clientData/>
  </xdr:twoCellAnchor>
  <xdr:oneCellAnchor>
    <xdr:from>
      <xdr:col>4</xdr:col>
      <xdr:colOff>1285875</xdr:colOff>
      <xdr:row>3</xdr:row>
      <xdr:rowOff>802820</xdr:rowOff>
    </xdr:from>
    <xdr:ext cx="684000" cy="405432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D54BBBB-7F16-4E56-9BB0-076215D2241E}"/>
            </a:ext>
          </a:extLst>
        </xdr:cNvPr>
        <xdr:cNvSpPr txBox="1"/>
      </xdr:nvSpPr>
      <xdr:spPr>
        <a:xfrm>
          <a:off x="6962775" y="3260270"/>
          <a:ext cx="684000" cy="405432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2000"/>
            <a:t>7:00</a:t>
          </a:r>
          <a:endParaRPr kumimoji="1" lang="ja-JP" altLang="en-US" sz="2000"/>
        </a:p>
      </xdr:txBody>
    </xdr:sp>
    <xdr:clientData/>
  </xdr:oneCellAnchor>
  <xdr:oneCellAnchor>
    <xdr:from>
      <xdr:col>182</xdr:col>
      <xdr:colOff>72118</xdr:colOff>
      <xdr:row>3</xdr:row>
      <xdr:rowOff>781050</xdr:rowOff>
    </xdr:from>
    <xdr:ext cx="832757" cy="405432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60A4EBC2-9660-4D03-AC5E-D8AF02298BAE}"/>
            </a:ext>
          </a:extLst>
        </xdr:cNvPr>
        <xdr:cNvSpPr txBox="1"/>
      </xdr:nvSpPr>
      <xdr:spPr>
        <a:xfrm>
          <a:off x="22122493" y="3238500"/>
          <a:ext cx="832757" cy="405432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2000"/>
            <a:t>22:00</a:t>
          </a:r>
          <a:endParaRPr kumimoji="1" lang="ja-JP" altLang="en-US" sz="2000"/>
        </a:p>
      </xdr:txBody>
    </xdr:sp>
    <xdr:clientData/>
  </xdr:oneCellAnchor>
  <xdr:oneCellAnchor>
    <xdr:from>
      <xdr:col>23</xdr:col>
      <xdr:colOff>91165</xdr:colOff>
      <xdr:row>3</xdr:row>
      <xdr:rowOff>220435</xdr:rowOff>
    </xdr:from>
    <xdr:ext cx="684000" cy="405432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4C78A9A-8ABC-4BBB-A3F3-B470F6932294}"/>
            </a:ext>
          </a:extLst>
        </xdr:cNvPr>
        <xdr:cNvSpPr txBox="1"/>
      </xdr:nvSpPr>
      <xdr:spPr>
        <a:xfrm>
          <a:off x="8501740" y="2677885"/>
          <a:ext cx="684000" cy="40543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2000"/>
            <a:t>8:30</a:t>
          </a:r>
          <a:endParaRPr kumimoji="1" lang="ja-JP" altLang="en-US" sz="2000"/>
        </a:p>
      </xdr:txBody>
    </xdr:sp>
    <xdr:clientData/>
  </xdr:oneCellAnchor>
  <xdr:oneCellAnchor>
    <xdr:from>
      <xdr:col>128</xdr:col>
      <xdr:colOff>3404</xdr:colOff>
      <xdr:row>3</xdr:row>
      <xdr:rowOff>183696</xdr:rowOff>
    </xdr:from>
    <xdr:ext cx="806222" cy="411616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D657A015-63BC-4EDE-92CB-FD729BC8A109}"/>
            </a:ext>
          </a:extLst>
        </xdr:cNvPr>
        <xdr:cNvSpPr txBox="1"/>
      </xdr:nvSpPr>
      <xdr:spPr>
        <a:xfrm>
          <a:off x="17424629" y="2641146"/>
          <a:ext cx="806222" cy="41161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2000"/>
            <a:t>17:15</a:t>
          </a:r>
          <a:endParaRPr kumimoji="1" lang="ja-JP" altLang="en-US" sz="2000"/>
        </a:p>
      </xdr:txBody>
    </xdr:sp>
    <xdr:clientData/>
  </xdr:oneCellAnchor>
  <xdr:twoCellAnchor>
    <xdr:from>
      <xdr:col>193</xdr:col>
      <xdr:colOff>1000125</xdr:colOff>
      <xdr:row>26</xdr:row>
      <xdr:rowOff>285751</xdr:rowOff>
    </xdr:from>
    <xdr:to>
      <xdr:col>196</xdr:col>
      <xdr:colOff>214312</xdr:colOff>
      <xdr:row>28</xdr:row>
      <xdr:rowOff>500062</xdr:rowOff>
    </xdr:to>
    <xdr:sp macro="" textlink="">
      <xdr:nvSpPr>
        <xdr:cNvPr id="20" name="吹き出し: 角を丸めた四角形 19">
          <a:extLst>
            <a:ext uri="{FF2B5EF4-FFF2-40B4-BE49-F238E27FC236}">
              <a16:creationId xmlns:a16="http://schemas.microsoft.com/office/drawing/2014/main" id="{95B6A0CD-D967-4048-BEAF-9E894C3B5F39}"/>
            </a:ext>
          </a:extLst>
        </xdr:cNvPr>
        <xdr:cNvSpPr/>
      </xdr:nvSpPr>
      <xdr:spPr bwMode="auto">
        <a:xfrm>
          <a:off x="31908750" y="16097251"/>
          <a:ext cx="5024437" cy="1357311"/>
        </a:xfrm>
        <a:prstGeom prst="wedgeRoundRectCallout">
          <a:avLst>
            <a:gd name="adj1" fmla="val -21298"/>
            <a:gd name="adj2" fmla="val 79808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  <a:ln>
          <a:solidFill>
            <a:srgbClr val="00B0F0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2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兼業が</a:t>
          </a:r>
          <a:r>
            <a:rPr kumimoji="1" lang="en-US" altLang="ja-JP" sz="2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</a:t>
          </a:r>
          <a:r>
            <a:rPr kumimoji="1" lang="ja-JP" altLang="en-US" sz="2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日に複数回ある場合は、</a:t>
          </a:r>
          <a:endParaRPr kumimoji="1" lang="en-US" altLang="ja-JP" sz="24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2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行を追加して記入してください。</a:t>
          </a:r>
        </a:p>
      </xdr:txBody>
    </xdr:sp>
    <xdr:clientData/>
  </xdr:twoCellAnchor>
  <xdr:twoCellAnchor>
    <xdr:from>
      <xdr:col>0</xdr:col>
      <xdr:colOff>23812</xdr:colOff>
      <xdr:row>29</xdr:row>
      <xdr:rowOff>547688</xdr:rowOff>
    </xdr:from>
    <xdr:to>
      <xdr:col>200</xdr:col>
      <xdr:colOff>1343024</xdr:colOff>
      <xdr:row>32</xdr:row>
      <xdr:rowOff>547687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EAB11840-2FF9-4A09-ABCE-01A49D2C4855}"/>
            </a:ext>
          </a:extLst>
        </xdr:cNvPr>
        <xdr:cNvSpPr/>
      </xdr:nvSpPr>
      <xdr:spPr>
        <a:xfrm>
          <a:off x="23812" y="18073688"/>
          <a:ext cx="42229087" cy="1714499"/>
        </a:xfrm>
        <a:prstGeom prst="rect">
          <a:avLst/>
        </a:prstGeom>
        <a:noFill/>
        <a:ln w="7620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194</xdr:col>
      <xdr:colOff>1271589</xdr:colOff>
      <xdr:row>11</xdr:row>
      <xdr:rowOff>404813</xdr:rowOff>
    </xdr:from>
    <xdr:to>
      <xdr:col>199</xdr:col>
      <xdr:colOff>604838</xdr:colOff>
      <xdr:row>14</xdr:row>
      <xdr:rowOff>57149</xdr:rowOff>
    </xdr:to>
    <xdr:sp macro="" textlink="">
      <xdr:nvSpPr>
        <xdr:cNvPr id="22" name="吹き出し: 角を丸めた四角形 21">
          <a:extLst>
            <a:ext uri="{FF2B5EF4-FFF2-40B4-BE49-F238E27FC236}">
              <a16:creationId xmlns:a16="http://schemas.microsoft.com/office/drawing/2014/main" id="{9E430577-8DCE-4D84-8557-51C72CB5B093}"/>
            </a:ext>
          </a:extLst>
        </xdr:cNvPr>
        <xdr:cNvSpPr/>
      </xdr:nvSpPr>
      <xdr:spPr bwMode="auto">
        <a:xfrm>
          <a:off x="33751839" y="7643813"/>
          <a:ext cx="6262687" cy="1366836"/>
        </a:xfrm>
        <a:prstGeom prst="wedgeRoundRectCallout">
          <a:avLst>
            <a:gd name="adj1" fmla="val -24037"/>
            <a:gd name="adj2" fmla="val 84027"/>
            <a:gd name="adj3" fmla="val 16667"/>
          </a:avLst>
        </a:prstGeom>
        <a:solidFill>
          <a:srgbClr val="92D050"/>
        </a:solidFill>
        <a:ln>
          <a:solidFill>
            <a:srgbClr val="00B0F0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2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本院での勤務時間と兼業時間が重複しないように勤務パターンを選択してください。</a:t>
          </a:r>
        </a:p>
      </xdr:txBody>
    </xdr:sp>
    <xdr:clientData/>
  </xdr:twoCellAnchor>
  <xdr:twoCellAnchor>
    <xdr:from>
      <xdr:col>80</xdr:col>
      <xdr:colOff>47624</xdr:colOff>
      <xdr:row>15</xdr:row>
      <xdr:rowOff>1</xdr:rowOff>
    </xdr:from>
    <xdr:to>
      <xdr:col>198</xdr:col>
      <xdr:colOff>-1</xdr:colOff>
      <xdr:row>16</xdr:row>
      <xdr:rowOff>0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B577870D-17EB-4861-96CA-B2ED55399370}"/>
            </a:ext>
          </a:extLst>
        </xdr:cNvPr>
        <xdr:cNvSpPr/>
      </xdr:nvSpPr>
      <xdr:spPr>
        <a:xfrm>
          <a:off x="14025562" y="9525001"/>
          <a:ext cx="24169687" cy="571499"/>
        </a:xfrm>
        <a:prstGeom prst="rect">
          <a:avLst/>
        </a:prstGeom>
        <a:noFill/>
        <a:ln w="7620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194</xdr:col>
      <xdr:colOff>2809876</xdr:colOff>
      <xdr:row>3</xdr:row>
      <xdr:rowOff>1119187</xdr:rowOff>
    </xdr:from>
    <xdr:to>
      <xdr:col>200</xdr:col>
      <xdr:colOff>1317855</xdr:colOff>
      <xdr:row>8</xdr:row>
      <xdr:rowOff>19049</xdr:rowOff>
    </xdr:to>
    <xdr:sp macro="" textlink="">
      <xdr:nvSpPr>
        <xdr:cNvPr id="24" name="吹き出し: 角を丸めた四角形 23">
          <a:extLst>
            <a:ext uri="{FF2B5EF4-FFF2-40B4-BE49-F238E27FC236}">
              <a16:creationId xmlns:a16="http://schemas.microsoft.com/office/drawing/2014/main" id="{2F0102BB-3B93-4BA3-B887-89DF8102D9D3}"/>
            </a:ext>
          </a:extLst>
        </xdr:cNvPr>
        <xdr:cNvSpPr/>
      </xdr:nvSpPr>
      <xdr:spPr bwMode="auto">
        <a:xfrm>
          <a:off x="35290126" y="3571875"/>
          <a:ext cx="6937604" cy="1971674"/>
        </a:xfrm>
        <a:prstGeom prst="wedgeRoundRectCallout">
          <a:avLst>
            <a:gd name="adj1" fmla="val 24360"/>
            <a:gd name="adj2" fmla="val 100935"/>
            <a:gd name="adj3" fmla="val 16667"/>
          </a:avLst>
        </a:prstGeom>
        <a:solidFill>
          <a:srgbClr val="FF9B9B"/>
        </a:solidFill>
        <a:ln>
          <a:solidFill>
            <a:srgbClr val="00B0F0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24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従事時間は自動計算するようにしていますが、宿日直許可を受けた宿日直の場合は労働時間に含まないので、</a:t>
          </a:r>
          <a:r>
            <a:rPr kumimoji="1" lang="en-US" altLang="ja-JP" sz="24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0:00</a:t>
          </a:r>
          <a:r>
            <a:rPr kumimoji="1" lang="ja-JP" altLang="en-US" sz="24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となります。</a:t>
          </a:r>
        </a:p>
      </xdr:txBody>
    </xdr:sp>
    <xdr:clientData/>
  </xdr:twoCellAnchor>
  <xdr:twoCellAnchor>
    <xdr:from>
      <xdr:col>193</xdr:col>
      <xdr:colOff>1500187</xdr:colOff>
      <xdr:row>9</xdr:row>
      <xdr:rowOff>517070</xdr:rowOff>
    </xdr:from>
    <xdr:to>
      <xdr:col>200</xdr:col>
      <xdr:colOff>47624</xdr:colOff>
      <xdr:row>11</xdr:row>
      <xdr:rowOff>40821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ABA27C75-438E-4A49-BF55-D56FA345C584}"/>
            </a:ext>
          </a:extLst>
        </xdr:cNvPr>
        <xdr:cNvSpPr/>
      </xdr:nvSpPr>
      <xdr:spPr>
        <a:xfrm>
          <a:off x="30684787" y="6594020"/>
          <a:ext cx="8577262" cy="647701"/>
        </a:xfrm>
        <a:prstGeom prst="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109</xdr:col>
      <xdr:colOff>0</xdr:colOff>
      <xdr:row>0</xdr:row>
      <xdr:rowOff>309562</xdr:rowOff>
    </xdr:from>
    <xdr:to>
      <xdr:col>171</xdr:col>
      <xdr:colOff>0</xdr:colOff>
      <xdr:row>2</xdr:row>
      <xdr:rowOff>817560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806FDF8F-9A79-449E-AAD0-D5271992F2C5}"/>
            </a:ext>
          </a:extLst>
        </xdr:cNvPr>
        <xdr:cNvSpPr txBox="1"/>
      </xdr:nvSpPr>
      <xdr:spPr>
        <a:xfrm>
          <a:off x="15792450" y="309562"/>
          <a:ext cx="5314950" cy="1927223"/>
        </a:xfrm>
        <a:prstGeom prst="rect">
          <a:avLst/>
        </a:prstGeom>
        <a:solidFill>
          <a:srgbClr val="FFFF99"/>
        </a:solidFill>
        <a:ln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 u="sng"/>
            <a:t>勤務時間割振表記入例</a:t>
          </a:r>
          <a:endParaRPr kumimoji="1" lang="en-US" altLang="ja-JP" sz="2800" b="1" u="sng"/>
        </a:p>
        <a:p>
          <a:r>
            <a:rPr kumimoji="1" lang="ja-JP" altLang="en-US" sz="2000"/>
            <a:t>　・黄色セル部分のみ入力ください。</a:t>
          </a:r>
          <a:endParaRPr kumimoji="1" lang="en-US" altLang="ja-JP" sz="2000"/>
        </a:p>
        <a:p>
          <a:r>
            <a:rPr kumimoji="1" lang="ja-JP" altLang="en-US" sz="2000"/>
            <a:t>　・黄色セル以外は自動入力されます。</a:t>
          </a:r>
        </a:p>
      </xdr:txBody>
    </xdr:sp>
    <xdr:clientData/>
  </xdr:twoCellAnchor>
  <xdr:twoCellAnchor>
    <xdr:from>
      <xdr:col>192</xdr:col>
      <xdr:colOff>1547812</xdr:colOff>
      <xdr:row>40</xdr:row>
      <xdr:rowOff>55418</xdr:rowOff>
    </xdr:from>
    <xdr:to>
      <xdr:col>197</xdr:col>
      <xdr:colOff>43295</xdr:colOff>
      <xdr:row>43</xdr:row>
      <xdr:rowOff>507855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CE891C32-7DB7-4E2A-9BD5-F8E1428A8E62}"/>
            </a:ext>
          </a:extLst>
        </xdr:cNvPr>
        <xdr:cNvSpPr/>
      </xdr:nvSpPr>
      <xdr:spPr>
        <a:xfrm>
          <a:off x="30884812" y="23867918"/>
          <a:ext cx="6401233" cy="2000250"/>
        </a:xfrm>
        <a:prstGeom prst="rect">
          <a:avLst/>
        </a:prstGeom>
        <a:noFill/>
        <a:ln w="7620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193</xdr:col>
      <xdr:colOff>914400</xdr:colOff>
      <xdr:row>44</xdr:row>
      <xdr:rowOff>361950</xdr:rowOff>
    </xdr:from>
    <xdr:to>
      <xdr:col>197</xdr:col>
      <xdr:colOff>795337</xdr:colOff>
      <xdr:row>47</xdr:row>
      <xdr:rowOff>85724</xdr:rowOff>
    </xdr:to>
    <xdr:sp macro="" textlink="">
      <xdr:nvSpPr>
        <xdr:cNvPr id="28" name="吹き出し: 角を丸めた四角形 27">
          <a:extLst>
            <a:ext uri="{FF2B5EF4-FFF2-40B4-BE49-F238E27FC236}">
              <a16:creationId xmlns:a16="http://schemas.microsoft.com/office/drawing/2014/main" id="{5B982835-CA7B-4404-A55A-45C8F0C63875}"/>
            </a:ext>
          </a:extLst>
        </xdr:cNvPr>
        <xdr:cNvSpPr/>
      </xdr:nvSpPr>
      <xdr:spPr bwMode="auto">
        <a:xfrm>
          <a:off x="30099000" y="26508075"/>
          <a:ext cx="6224587" cy="981074"/>
        </a:xfrm>
        <a:prstGeom prst="wedgeRoundRectCallout">
          <a:avLst>
            <a:gd name="adj1" fmla="val -18102"/>
            <a:gd name="adj2" fmla="val -82097"/>
            <a:gd name="adj3" fmla="val 16667"/>
          </a:avLst>
        </a:prstGeom>
        <a:solidFill>
          <a:srgbClr val="FFC000"/>
        </a:solidFill>
        <a:ln>
          <a:solidFill>
            <a:srgbClr val="00B0F0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20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問い合わせ時に使いますので、実際に割振表を作成した方の名前を記入してください。</a:t>
          </a:r>
        </a:p>
      </xdr:txBody>
    </xdr:sp>
    <xdr:clientData/>
  </xdr:twoCellAnchor>
  <xdr:twoCellAnchor>
    <xdr:from>
      <xdr:col>160</xdr:col>
      <xdr:colOff>51954</xdr:colOff>
      <xdr:row>39</xdr:row>
      <xdr:rowOff>138544</xdr:rowOff>
    </xdr:from>
    <xdr:to>
      <xdr:col>190</xdr:col>
      <xdr:colOff>99147</xdr:colOff>
      <xdr:row>41</xdr:row>
      <xdr:rowOff>23812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28A7B05F-1230-4F9A-B838-67F028B3721D}"/>
            </a:ext>
          </a:extLst>
        </xdr:cNvPr>
        <xdr:cNvSpPr/>
      </xdr:nvSpPr>
      <xdr:spPr>
        <a:xfrm>
          <a:off x="21649892" y="23951044"/>
          <a:ext cx="4523943" cy="1028268"/>
        </a:xfrm>
        <a:prstGeom prst="rect">
          <a:avLst/>
        </a:prstGeom>
        <a:noFill/>
        <a:ln w="7620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186</xdr:col>
      <xdr:colOff>69272</xdr:colOff>
      <xdr:row>38</xdr:row>
      <xdr:rowOff>0</xdr:rowOff>
    </xdr:from>
    <xdr:to>
      <xdr:col>190</xdr:col>
      <xdr:colOff>99151</xdr:colOff>
      <xdr:row>39</xdr:row>
      <xdr:rowOff>137682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EAEE75EA-20B1-496D-A36C-5CDDB520C8EB}"/>
            </a:ext>
          </a:extLst>
        </xdr:cNvPr>
        <xdr:cNvSpPr/>
      </xdr:nvSpPr>
      <xdr:spPr>
        <a:xfrm>
          <a:off x="22462547" y="22807179"/>
          <a:ext cx="2011079" cy="828678"/>
        </a:xfrm>
        <a:prstGeom prst="rect">
          <a:avLst/>
        </a:prstGeom>
        <a:noFill/>
        <a:ln w="7620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187</xdr:col>
      <xdr:colOff>21647</xdr:colOff>
      <xdr:row>39</xdr:row>
      <xdr:rowOff>133350</xdr:rowOff>
    </xdr:from>
    <xdr:to>
      <xdr:col>190</xdr:col>
      <xdr:colOff>52172</xdr:colOff>
      <xdr:row>39</xdr:row>
      <xdr:rowOff>138545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B10E7E59-100A-4776-B844-4ACF908E3F63}"/>
            </a:ext>
          </a:extLst>
        </xdr:cNvPr>
        <xdr:cNvCxnSpPr/>
      </xdr:nvCxnSpPr>
      <xdr:spPr>
        <a:xfrm flipV="1">
          <a:off x="22500647" y="23631525"/>
          <a:ext cx="1926000" cy="5195"/>
        </a:xfrm>
        <a:prstGeom prst="line">
          <a:avLst/>
        </a:prstGeom>
        <a:ln w="10160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189</xdr:col>
      <xdr:colOff>267132</xdr:colOff>
      <xdr:row>41</xdr:row>
      <xdr:rowOff>7794</xdr:rowOff>
    </xdr:from>
    <xdr:to>
      <xdr:col>192</xdr:col>
      <xdr:colOff>186170</xdr:colOff>
      <xdr:row>44</xdr:row>
      <xdr:rowOff>23812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546130F8-1CAE-F164-883A-A136B8172586}"/>
            </a:ext>
          </a:extLst>
        </xdr:cNvPr>
        <xdr:cNvSpPr/>
      </xdr:nvSpPr>
      <xdr:spPr>
        <a:xfrm>
          <a:off x="24627320" y="24391794"/>
          <a:ext cx="4895850" cy="1516206"/>
        </a:xfrm>
        <a:prstGeom prst="rect">
          <a:avLst/>
        </a:prstGeom>
        <a:noFill/>
        <a:ln w="76200">
          <a:solidFill>
            <a:srgbClr val="F43ED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88</xdr:col>
      <xdr:colOff>71436</xdr:colOff>
      <xdr:row>41</xdr:row>
      <xdr:rowOff>476250</xdr:rowOff>
    </xdr:from>
    <xdr:to>
      <xdr:col>182</xdr:col>
      <xdr:colOff>71435</xdr:colOff>
      <xdr:row>45</xdr:row>
      <xdr:rowOff>404811</xdr:rowOff>
    </xdr:to>
    <xdr:sp macro="" textlink="">
      <xdr:nvSpPr>
        <xdr:cNvPr id="33" name="吹き出し: 角を丸めた四角形 32">
          <a:extLst>
            <a:ext uri="{FF2B5EF4-FFF2-40B4-BE49-F238E27FC236}">
              <a16:creationId xmlns:a16="http://schemas.microsoft.com/office/drawing/2014/main" id="{46CC0D22-3816-C8F9-EAA7-C139A3D99235}"/>
            </a:ext>
          </a:extLst>
        </xdr:cNvPr>
        <xdr:cNvSpPr/>
      </xdr:nvSpPr>
      <xdr:spPr bwMode="auto">
        <a:xfrm>
          <a:off x="14811374" y="24860250"/>
          <a:ext cx="8953499" cy="1857374"/>
        </a:xfrm>
        <a:prstGeom prst="wedgeRoundRectCallout">
          <a:avLst>
            <a:gd name="adj1" fmla="val 58391"/>
            <a:gd name="adj2" fmla="val -17471"/>
            <a:gd name="adj3" fmla="val 16667"/>
          </a:avLst>
        </a:prstGeom>
        <a:solidFill>
          <a:srgbClr val="FFB7B7"/>
        </a:solidFill>
        <a:ln>
          <a:solidFill>
            <a:srgbClr val="00B0F0"/>
          </a:solidFill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2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週休日が不足している時に</a:t>
          </a:r>
          <a:endParaRPr kumimoji="1" lang="en-US" altLang="ja-JP" sz="2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2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</a:t>
          </a:r>
          <a:r>
            <a:rPr kumimoji="1" lang="ja-JP" altLang="en-US" sz="24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週休日が不足または土日祝等に</a:t>
          </a:r>
          <a:r>
            <a:rPr kumimoji="1" lang="en-US" altLang="ja-JP" sz="24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X1</a:t>
          </a:r>
          <a:r>
            <a:rPr kumimoji="1" lang="ja-JP" altLang="en-US" sz="24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が入力されていません</a:t>
          </a:r>
          <a:r>
            <a:rPr kumimoji="1" lang="ja-JP" altLang="en-US" sz="2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」と表示されます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3232E-5BDB-44A7-8614-92AD84B1EBA5}">
  <sheetPr>
    <pageSetUpPr fitToPage="1"/>
  </sheetPr>
  <dimension ref="A1:GT41"/>
  <sheetViews>
    <sheetView view="pageBreakPreview" topLeftCell="A12" zoomScale="40" zoomScaleNormal="40" zoomScaleSheetLayoutView="40" workbookViewId="0">
      <selection activeCell="E41" sqref="E41"/>
    </sheetView>
  </sheetViews>
  <sheetFormatPr defaultRowHeight="33"/>
  <cols>
    <col min="1" max="1" width="25.5" style="13" customWidth="1"/>
    <col min="2" max="2" width="9.375" style="14" bestFit="1" customWidth="1"/>
    <col min="3" max="3" width="18.875" style="13" bestFit="1" customWidth="1"/>
    <col min="4" max="4" width="20.75" style="13" bestFit="1" customWidth="1"/>
    <col min="5" max="5" width="20.25" style="13" customWidth="1"/>
    <col min="6" max="6" width="20.625" style="32" hidden="1" customWidth="1"/>
    <col min="7" max="8" width="20.625" style="13" hidden="1" customWidth="1"/>
    <col min="9" max="9" width="86.625" style="13" hidden="1" customWidth="1"/>
    <col min="10" max="189" width="1.125" style="15" customWidth="1"/>
    <col min="190" max="190" width="22.625" style="13" customWidth="1"/>
    <col min="191" max="191" width="22.125" style="13" customWidth="1"/>
    <col min="192" max="194" width="20.5" style="13" customWidth="1"/>
    <col min="195" max="195" width="43.125" style="13" customWidth="1"/>
    <col min="196" max="196" width="12.625" style="13" customWidth="1"/>
    <col min="197" max="197" width="7" style="34" bestFit="1" customWidth="1"/>
    <col min="198" max="198" width="12.625" style="13" customWidth="1"/>
    <col min="199" max="199" width="16" style="13" bestFit="1" customWidth="1"/>
    <col min="200" max="200" width="19.75" style="13" bestFit="1" customWidth="1"/>
    <col min="201" max="201" width="18.25" style="13" bestFit="1" customWidth="1"/>
    <col min="202" max="202" width="8" style="13" customWidth="1"/>
    <col min="203" max="16384" width="9" style="13"/>
  </cols>
  <sheetData>
    <row r="1" spans="1:202" ht="44.25">
      <c r="A1" s="49" t="s">
        <v>213</v>
      </c>
      <c r="GI1" s="67"/>
      <c r="GK1" s="67"/>
    </row>
    <row r="2" spans="1:202" ht="66" customHeight="1" thickBot="1">
      <c r="A2" s="117">
        <v>2025</v>
      </c>
      <c r="B2" s="118" t="s">
        <v>82</v>
      </c>
      <c r="C2" s="117">
        <v>4</v>
      </c>
      <c r="D2" s="118" t="s">
        <v>83</v>
      </c>
      <c r="GH2" s="39"/>
      <c r="GI2" s="68"/>
      <c r="GJ2" s="69"/>
      <c r="GK2" s="69"/>
      <c r="GL2" s="39"/>
      <c r="GM2" s="41"/>
      <c r="GN2" s="39"/>
      <c r="GO2" s="70"/>
      <c r="GP2" s="70"/>
      <c r="GQ2" s="70"/>
      <c r="GR2" s="70"/>
    </row>
    <row r="3" spans="1:202" ht="81.75" customHeight="1">
      <c r="A3" s="119" t="s">
        <v>99</v>
      </c>
      <c r="B3" s="178"/>
      <c r="C3" s="178"/>
      <c r="D3" s="178"/>
      <c r="E3" s="178"/>
      <c r="F3" s="66"/>
      <c r="G3" s="16"/>
      <c r="H3" s="16"/>
      <c r="I3" s="16"/>
      <c r="J3" s="179" t="s">
        <v>136</v>
      </c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79" t="s">
        <v>100</v>
      </c>
      <c r="AU3" s="179"/>
      <c r="AV3" s="179"/>
      <c r="AW3" s="179"/>
      <c r="AX3" s="179"/>
      <c r="AY3" s="179"/>
      <c r="AZ3" s="179"/>
      <c r="BA3" s="179"/>
      <c r="BB3" s="179"/>
      <c r="BC3" s="179"/>
      <c r="BD3" s="179"/>
      <c r="BE3" s="179"/>
      <c r="BF3" s="179"/>
      <c r="BG3" s="179"/>
      <c r="BH3" s="179"/>
      <c r="BI3" s="179"/>
      <c r="BJ3" s="179"/>
      <c r="BK3" s="17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89"/>
      <c r="CB3" s="189"/>
      <c r="CC3" s="189"/>
      <c r="CD3" s="189"/>
      <c r="CE3" s="189"/>
      <c r="CF3" s="189"/>
      <c r="CG3" s="189"/>
      <c r="CH3" s="189"/>
      <c r="CI3" s="189"/>
      <c r="CJ3" s="189"/>
      <c r="CK3" s="189"/>
      <c r="CL3" s="189"/>
      <c r="CM3" s="189"/>
      <c r="CN3" s="189"/>
      <c r="CO3" s="189"/>
      <c r="CP3" s="189"/>
      <c r="CQ3" s="189"/>
      <c r="CR3" s="189"/>
      <c r="CS3" s="189"/>
      <c r="CT3" s="189"/>
      <c r="CU3" s="189"/>
      <c r="CV3" s="189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I3" s="61"/>
      <c r="GJ3" s="208" t="s">
        <v>112</v>
      </c>
      <c r="GK3" s="209"/>
      <c r="GL3" s="210"/>
      <c r="GM3" s="170" t="s">
        <v>115</v>
      </c>
      <c r="GN3" s="171"/>
      <c r="GO3" s="171"/>
      <c r="GP3" s="171"/>
      <c r="GQ3" s="171"/>
      <c r="GR3" s="172"/>
      <c r="GS3" s="40" t="s">
        <v>114</v>
      </c>
      <c r="GT3" s="37"/>
    </row>
    <row r="4" spans="1:202" ht="90.75" customHeight="1">
      <c r="A4" s="164" t="s">
        <v>0</v>
      </c>
      <c r="B4" s="166" t="s">
        <v>1</v>
      </c>
      <c r="C4" s="168" t="s">
        <v>110</v>
      </c>
      <c r="D4" s="168" t="s">
        <v>31</v>
      </c>
      <c r="E4" s="168" t="s">
        <v>32</v>
      </c>
      <c r="F4" s="181"/>
      <c r="G4" s="183" t="s">
        <v>106</v>
      </c>
      <c r="H4" s="183" t="s">
        <v>107</v>
      </c>
      <c r="I4" s="183"/>
      <c r="J4" s="45">
        <v>0.29166666666666669</v>
      </c>
      <c r="K4" s="46">
        <v>0.2951388888888889</v>
      </c>
      <c r="L4" s="46">
        <v>0.2986111111111111</v>
      </c>
      <c r="M4" s="46">
        <v>0.30208333333333331</v>
      </c>
      <c r="N4" s="46">
        <v>0.30555555555555552</v>
      </c>
      <c r="O4" s="46">
        <v>0.30902777777777779</v>
      </c>
      <c r="P4" s="46">
        <v>0.3125</v>
      </c>
      <c r="Q4" s="46">
        <v>0.31597222222222221</v>
      </c>
      <c r="R4" s="46">
        <v>0.31944444444444448</v>
      </c>
      <c r="S4" s="46">
        <v>0.32291666666666669</v>
      </c>
      <c r="T4" s="46">
        <v>0.3263888888888889</v>
      </c>
      <c r="U4" s="46">
        <v>0.3298611111111111</v>
      </c>
      <c r="V4" s="46">
        <v>0.33333333333333331</v>
      </c>
      <c r="W4" s="46">
        <v>0.33680555555555558</v>
      </c>
      <c r="X4" s="46">
        <v>0.34027777777777773</v>
      </c>
      <c r="Y4" s="46">
        <v>0.34375</v>
      </c>
      <c r="Z4" s="46">
        <v>0.34722222222222227</v>
      </c>
      <c r="AA4" s="50">
        <v>0.35069444444444442</v>
      </c>
      <c r="AB4" s="46">
        <v>0.35416666666666669</v>
      </c>
      <c r="AC4" s="46">
        <v>0.3576388888888889</v>
      </c>
      <c r="AD4" s="46">
        <v>0.3611111111111111</v>
      </c>
      <c r="AE4" s="46">
        <v>0.36458333333333331</v>
      </c>
      <c r="AF4" s="46">
        <v>0.36805555555555558</v>
      </c>
      <c r="AG4" s="46">
        <v>0.37152777777777773</v>
      </c>
      <c r="AH4" s="46">
        <v>0.375</v>
      </c>
      <c r="AI4" s="46">
        <v>0.37847222222222227</v>
      </c>
      <c r="AJ4" s="46">
        <v>0.38194444444444442</v>
      </c>
      <c r="AK4" s="46">
        <v>0.38541666666666669</v>
      </c>
      <c r="AL4" s="46">
        <v>0.3888888888888889</v>
      </c>
      <c r="AM4" s="46">
        <v>0.3923611111111111</v>
      </c>
      <c r="AN4" s="46">
        <v>0.39583333333333331</v>
      </c>
      <c r="AO4" s="46">
        <v>0.39930555555555558</v>
      </c>
      <c r="AP4" s="46">
        <v>0.40277777777777773</v>
      </c>
      <c r="AQ4" s="46">
        <v>0.40625</v>
      </c>
      <c r="AR4" s="46">
        <v>0.40972222222222227</v>
      </c>
      <c r="AS4" s="46">
        <v>0.41319444444444442</v>
      </c>
      <c r="AT4" s="46">
        <v>0.41666666666666669</v>
      </c>
      <c r="AU4" s="46">
        <v>0.4201388888888889</v>
      </c>
      <c r="AV4" s="46">
        <v>0.4236111111111111</v>
      </c>
      <c r="AW4" s="46">
        <v>0.42708333333333331</v>
      </c>
      <c r="AX4" s="46">
        <v>0.43055555555555558</v>
      </c>
      <c r="AY4" s="46">
        <v>0.43402777777777773</v>
      </c>
      <c r="AZ4" s="46">
        <v>0.4375</v>
      </c>
      <c r="BA4" s="46">
        <v>0.44097222222222227</v>
      </c>
      <c r="BB4" s="46">
        <v>0.44444444444444442</v>
      </c>
      <c r="BC4" s="46">
        <v>0.44791666666666669</v>
      </c>
      <c r="BD4" s="46">
        <v>0.4513888888888889</v>
      </c>
      <c r="BE4" s="46">
        <v>0.4548611111111111</v>
      </c>
      <c r="BF4" s="46">
        <v>0.45833333333333331</v>
      </c>
      <c r="BG4" s="46">
        <v>0.46180555555555558</v>
      </c>
      <c r="BH4" s="46">
        <v>0.46527777777777773</v>
      </c>
      <c r="BI4" s="46">
        <v>0.46875</v>
      </c>
      <c r="BJ4" s="46">
        <v>0.47222222222222227</v>
      </c>
      <c r="BK4" s="46">
        <v>0.47569444444444442</v>
      </c>
      <c r="BL4" s="46">
        <v>0.47916666666666669</v>
      </c>
      <c r="BM4" s="46">
        <v>0.4826388888888889</v>
      </c>
      <c r="BN4" s="46">
        <v>0.4861111111111111</v>
      </c>
      <c r="BO4" s="46">
        <v>0.48958333333333331</v>
      </c>
      <c r="BP4" s="46">
        <v>0.49305555555555558</v>
      </c>
      <c r="BQ4" s="46">
        <v>0.49652777777777773</v>
      </c>
      <c r="BR4" s="46">
        <v>0.5</v>
      </c>
      <c r="BS4" s="46">
        <v>0.50347222222222221</v>
      </c>
      <c r="BT4" s="46">
        <v>0.50694444444444442</v>
      </c>
      <c r="BU4" s="46">
        <v>0.51041666666666663</v>
      </c>
      <c r="BV4" s="46">
        <v>0.51388888888888895</v>
      </c>
      <c r="BW4" s="46">
        <v>0.51736111111111105</v>
      </c>
      <c r="BX4" s="46">
        <v>0.52083333333333337</v>
      </c>
      <c r="BY4" s="46">
        <v>0.52430555555555558</v>
      </c>
      <c r="BZ4" s="46">
        <v>0.52777777777777779</v>
      </c>
      <c r="CA4" s="46">
        <v>0.53125</v>
      </c>
      <c r="CB4" s="46">
        <v>0.53472222222222221</v>
      </c>
      <c r="CC4" s="46">
        <v>0.53819444444444442</v>
      </c>
      <c r="CD4" s="46">
        <v>0.54166666666666663</v>
      </c>
      <c r="CE4" s="46">
        <v>0.54513888888888895</v>
      </c>
      <c r="CF4" s="46">
        <v>0.54861111111111105</v>
      </c>
      <c r="CG4" s="46">
        <v>0.55208333333333337</v>
      </c>
      <c r="CH4" s="46">
        <v>0.55555555555555558</v>
      </c>
      <c r="CI4" s="46">
        <v>0.55902777777777779</v>
      </c>
      <c r="CJ4" s="46">
        <v>0.5625</v>
      </c>
      <c r="CK4" s="46">
        <v>0.56597222222222221</v>
      </c>
      <c r="CL4" s="46">
        <v>0.56944444444444442</v>
      </c>
      <c r="CM4" s="46">
        <v>0.57291666666666663</v>
      </c>
      <c r="CN4" s="46">
        <v>0.57638888888888895</v>
      </c>
      <c r="CO4" s="46">
        <v>0.57986111111111105</v>
      </c>
      <c r="CP4" s="46">
        <v>0.58333333333333337</v>
      </c>
      <c r="CQ4" s="46">
        <v>0.58680555555555558</v>
      </c>
      <c r="CR4" s="46">
        <v>0.59027777777777779</v>
      </c>
      <c r="CS4" s="46">
        <v>0.59375</v>
      </c>
      <c r="CT4" s="46">
        <v>0.59722222222222221</v>
      </c>
      <c r="CU4" s="46">
        <v>0.60069444444444442</v>
      </c>
      <c r="CV4" s="46">
        <v>0.60416666666666663</v>
      </c>
      <c r="CW4" s="46">
        <v>0.60763888888888895</v>
      </c>
      <c r="CX4" s="46">
        <v>0.61111111111111105</v>
      </c>
      <c r="CY4" s="46">
        <v>0.61458333333333337</v>
      </c>
      <c r="CZ4" s="46">
        <v>0.61805555555555558</v>
      </c>
      <c r="DA4" s="46">
        <v>0.62152777777777779</v>
      </c>
      <c r="DB4" s="46">
        <v>0.625</v>
      </c>
      <c r="DC4" s="46">
        <v>0.62847222222222221</v>
      </c>
      <c r="DD4" s="46">
        <v>0.63194444444444442</v>
      </c>
      <c r="DE4" s="46">
        <v>0.63541666666666663</v>
      </c>
      <c r="DF4" s="46">
        <v>0.63888888888888895</v>
      </c>
      <c r="DG4" s="46">
        <v>0.64236111111111105</v>
      </c>
      <c r="DH4" s="46">
        <v>0.64583333333333337</v>
      </c>
      <c r="DI4" s="46">
        <v>0.64930555555555558</v>
      </c>
      <c r="DJ4" s="46">
        <v>0.65277777777777779</v>
      </c>
      <c r="DK4" s="46">
        <v>0.65625</v>
      </c>
      <c r="DL4" s="46">
        <v>0.65972222222222221</v>
      </c>
      <c r="DM4" s="46">
        <v>0.66319444444444442</v>
      </c>
      <c r="DN4" s="46">
        <v>0.66666666666666663</v>
      </c>
      <c r="DO4" s="46">
        <v>0.67013888888888884</v>
      </c>
      <c r="DP4" s="46">
        <v>0.67361111111111116</v>
      </c>
      <c r="DQ4" s="46">
        <v>0.67708333333333337</v>
      </c>
      <c r="DR4" s="46">
        <v>0.68055555555555547</v>
      </c>
      <c r="DS4" s="46">
        <v>0.68402777777777779</v>
      </c>
      <c r="DT4" s="46">
        <v>0.6875</v>
      </c>
      <c r="DU4" s="46">
        <v>0.69097222222222221</v>
      </c>
      <c r="DV4" s="46">
        <v>0.69444444444444453</v>
      </c>
      <c r="DW4" s="46">
        <v>0.69791666666666663</v>
      </c>
      <c r="DX4" s="46">
        <v>0.70138888888888884</v>
      </c>
      <c r="DY4" s="46">
        <v>0.70486111111111116</v>
      </c>
      <c r="DZ4" s="46">
        <v>0.70833333333333337</v>
      </c>
      <c r="EA4" s="46">
        <v>0.71180555555555547</v>
      </c>
      <c r="EB4" s="50">
        <v>0.71527777777777779</v>
      </c>
      <c r="EC4" s="46">
        <v>0.71875</v>
      </c>
      <c r="ED4" s="46">
        <v>0.72222222222222221</v>
      </c>
      <c r="EE4" s="46">
        <v>0.72569444444444453</v>
      </c>
      <c r="EF4" s="46">
        <v>0.72916666666666663</v>
      </c>
      <c r="EG4" s="46">
        <v>0.73263888888888884</v>
      </c>
      <c r="EH4" s="46">
        <v>0.73611111111111116</v>
      </c>
      <c r="EI4" s="46">
        <v>0.73958333333333337</v>
      </c>
      <c r="EJ4" s="46">
        <v>0.74305555555555547</v>
      </c>
      <c r="EK4" s="46">
        <v>0.74652777777777779</v>
      </c>
      <c r="EL4" s="46">
        <v>0.75</v>
      </c>
      <c r="EM4" s="46">
        <v>0.75347222222222221</v>
      </c>
      <c r="EN4" s="46">
        <v>0.75694444444444453</v>
      </c>
      <c r="EO4" s="46">
        <v>0.76041666666666663</v>
      </c>
      <c r="EP4" s="46">
        <v>0.76388888888888884</v>
      </c>
      <c r="EQ4" s="46">
        <v>0.76736111111111116</v>
      </c>
      <c r="ER4" s="46">
        <v>0.77083333333333337</v>
      </c>
      <c r="ES4" s="46">
        <v>0.77430555555555547</v>
      </c>
      <c r="ET4" s="46">
        <v>0.77777777777777779</v>
      </c>
      <c r="EU4" s="46">
        <v>0.78125</v>
      </c>
      <c r="EV4" s="46">
        <v>0.78472222222222221</v>
      </c>
      <c r="EW4" s="46">
        <v>0.78819444444444453</v>
      </c>
      <c r="EX4" s="46">
        <v>0.79166666666666663</v>
      </c>
      <c r="EY4" s="46">
        <v>0.79513888888888884</v>
      </c>
      <c r="EZ4" s="46">
        <v>0.79861111111111116</v>
      </c>
      <c r="FA4" s="46">
        <v>0.80208333333333337</v>
      </c>
      <c r="FB4" s="46">
        <v>0.80555555555555547</v>
      </c>
      <c r="FC4" s="46">
        <v>0.80902777777777779</v>
      </c>
      <c r="FD4" s="46">
        <v>0.8125</v>
      </c>
      <c r="FE4" s="46">
        <v>0.81597222222222221</v>
      </c>
      <c r="FF4" s="46">
        <v>0.81944444444444453</v>
      </c>
      <c r="FG4" s="46">
        <v>0.82291666666666663</v>
      </c>
      <c r="FH4" s="46">
        <v>0.82638888888888884</v>
      </c>
      <c r="FI4" s="46">
        <v>0.82986111111111116</v>
      </c>
      <c r="FJ4" s="46">
        <v>0.83333333333333337</v>
      </c>
      <c r="FK4" s="46">
        <v>0.83680555555555547</v>
      </c>
      <c r="FL4" s="46">
        <v>0.84027777777777779</v>
      </c>
      <c r="FM4" s="46">
        <v>0.84375</v>
      </c>
      <c r="FN4" s="46">
        <v>0.84722222222222221</v>
      </c>
      <c r="FO4" s="46">
        <v>0.85069444444444453</v>
      </c>
      <c r="FP4" s="46">
        <v>0.85416666666666663</v>
      </c>
      <c r="FQ4" s="46">
        <v>0.85763888888888884</v>
      </c>
      <c r="FR4" s="46">
        <v>0.86111111111111116</v>
      </c>
      <c r="FS4" s="46">
        <v>0.86458333333333337</v>
      </c>
      <c r="FT4" s="46">
        <v>0.86805555555555547</v>
      </c>
      <c r="FU4" s="46">
        <v>0.87152777777777779</v>
      </c>
      <c r="FV4" s="46">
        <v>0.875</v>
      </c>
      <c r="FW4" s="46">
        <v>0.87847222222222221</v>
      </c>
      <c r="FX4" s="46">
        <v>0.88194444444444453</v>
      </c>
      <c r="FY4" s="46">
        <v>0.88541666666666663</v>
      </c>
      <c r="FZ4" s="46">
        <v>0.88888888888888884</v>
      </c>
      <c r="GA4" s="46">
        <v>0.89236111111111116</v>
      </c>
      <c r="GB4" s="46">
        <v>0.89583333333333337</v>
      </c>
      <c r="GC4" s="46">
        <v>0.89930555555555547</v>
      </c>
      <c r="GD4" s="46">
        <v>0.90277777777777779</v>
      </c>
      <c r="GE4" s="46">
        <v>0.90625</v>
      </c>
      <c r="GF4" s="46">
        <v>0.90972222222222221</v>
      </c>
      <c r="GG4" s="47">
        <v>0.91319444444444453</v>
      </c>
      <c r="GH4" s="168" t="s">
        <v>33</v>
      </c>
      <c r="GI4" s="200" t="s">
        <v>119</v>
      </c>
      <c r="GJ4" s="202" t="s">
        <v>128</v>
      </c>
      <c r="GK4" s="204" t="s">
        <v>129</v>
      </c>
      <c r="GL4" s="206" t="s">
        <v>155</v>
      </c>
      <c r="GM4" s="211" t="s">
        <v>137</v>
      </c>
      <c r="GN4" s="192" t="s">
        <v>116</v>
      </c>
      <c r="GO4" s="193"/>
      <c r="GP4" s="194"/>
      <c r="GQ4" s="198" t="s">
        <v>111</v>
      </c>
      <c r="GR4" s="173" t="s">
        <v>109</v>
      </c>
      <c r="GS4" s="187" t="s">
        <v>141</v>
      </c>
      <c r="GT4" s="38"/>
    </row>
    <row r="5" spans="1:202" ht="17.25" customHeight="1">
      <c r="A5" s="165"/>
      <c r="B5" s="167"/>
      <c r="C5" s="169"/>
      <c r="D5" s="169"/>
      <c r="E5" s="169"/>
      <c r="F5" s="182"/>
      <c r="G5" s="184"/>
      <c r="H5" s="184"/>
      <c r="I5" s="184"/>
      <c r="J5" s="42"/>
      <c r="K5" s="43"/>
      <c r="L5" s="43"/>
      <c r="M5" s="43"/>
      <c r="N5" s="43"/>
      <c r="O5" s="44"/>
      <c r="P5" s="43"/>
      <c r="Q5" s="43"/>
      <c r="R5" s="43"/>
      <c r="S5" s="43"/>
      <c r="T5" s="43"/>
      <c r="U5" s="44"/>
      <c r="V5" s="43"/>
      <c r="W5" s="43"/>
      <c r="X5" s="43"/>
      <c r="Y5" s="43"/>
      <c r="Z5" s="43"/>
      <c r="AA5" s="51"/>
      <c r="AB5" s="43"/>
      <c r="AC5" s="43"/>
      <c r="AD5" s="43"/>
      <c r="AE5" s="43"/>
      <c r="AF5" s="43"/>
      <c r="AG5" s="44"/>
      <c r="AH5" s="43"/>
      <c r="AI5" s="43"/>
      <c r="AJ5" s="43"/>
      <c r="AK5" s="43"/>
      <c r="AL5" s="43"/>
      <c r="AM5" s="44"/>
      <c r="AN5" s="43"/>
      <c r="AO5" s="43"/>
      <c r="AP5" s="43"/>
      <c r="AQ5" s="43"/>
      <c r="AR5" s="43"/>
      <c r="AS5" s="44"/>
      <c r="AT5" s="43"/>
      <c r="AU5" s="43"/>
      <c r="AV5" s="43"/>
      <c r="AW5" s="43"/>
      <c r="AX5" s="43"/>
      <c r="AY5" s="44"/>
      <c r="AZ5" s="43"/>
      <c r="BA5" s="43"/>
      <c r="BB5" s="43"/>
      <c r="BC5" s="43"/>
      <c r="BD5" s="43"/>
      <c r="BE5" s="44"/>
      <c r="BF5" s="43"/>
      <c r="BG5" s="43"/>
      <c r="BH5" s="43"/>
      <c r="BI5" s="43"/>
      <c r="BJ5" s="43"/>
      <c r="BK5" s="44"/>
      <c r="BL5" s="43"/>
      <c r="BM5" s="43"/>
      <c r="BN5" s="43"/>
      <c r="BO5" s="43"/>
      <c r="BP5" s="43"/>
      <c r="BQ5" s="44"/>
      <c r="BR5" s="43"/>
      <c r="BS5" s="43"/>
      <c r="BT5" s="43"/>
      <c r="BU5" s="43"/>
      <c r="BV5" s="43"/>
      <c r="BW5" s="44"/>
      <c r="BX5" s="43"/>
      <c r="BY5" s="43"/>
      <c r="BZ5" s="43"/>
      <c r="CA5" s="43"/>
      <c r="CB5" s="43"/>
      <c r="CC5" s="44"/>
      <c r="CD5" s="43"/>
      <c r="CE5" s="43"/>
      <c r="CF5" s="43"/>
      <c r="CG5" s="43"/>
      <c r="CH5" s="43"/>
      <c r="CI5" s="44"/>
      <c r="CJ5" s="43"/>
      <c r="CK5" s="43"/>
      <c r="CL5" s="43"/>
      <c r="CM5" s="43"/>
      <c r="CN5" s="43"/>
      <c r="CO5" s="44"/>
      <c r="CP5" s="43"/>
      <c r="CQ5" s="43"/>
      <c r="CR5" s="43"/>
      <c r="CS5" s="43"/>
      <c r="CT5" s="43"/>
      <c r="CU5" s="44"/>
      <c r="CV5" s="43"/>
      <c r="CW5" s="43"/>
      <c r="CX5" s="43"/>
      <c r="CY5" s="43"/>
      <c r="CZ5" s="43"/>
      <c r="DA5" s="44"/>
      <c r="DB5" s="43"/>
      <c r="DC5" s="43"/>
      <c r="DD5" s="43"/>
      <c r="DE5" s="43"/>
      <c r="DF5" s="43"/>
      <c r="DG5" s="44"/>
      <c r="DH5" s="43"/>
      <c r="DI5" s="43"/>
      <c r="DJ5" s="43"/>
      <c r="DK5" s="43"/>
      <c r="DL5" s="43"/>
      <c r="DM5" s="44"/>
      <c r="DN5" s="43"/>
      <c r="DO5" s="43"/>
      <c r="DP5" s="43"/>
      <c r="DQ5" s="43"/>
      <c r="DR5" s="43"/>
      <c r="DS5" s="44"/>
      <c r="DT5" s="43"/>
      <c r="DU5" s="43"/>
      <c r="DV5" s="43"/>
      <c r="DW5" s="43"/>
      <c r="DX5" s="43"/>
      <c r="DY5" s="44"/>
      <c r="DZ5" s="43"/>
      <c r="EA5" s="43"/>
      <c r="EB5" s="51"/>
      <c r="EC5" s="43"/>
      <c r="ED5" s="43"/>
      <c r="EE5" s="44"/>
      <c r="EF5" s="43"/>
      <c r="EG5" s="43"/>
      <c r="EH5" s="43"/>
      <c r="EI5" s="43"/>
      <c r="EJ5" s="43"/>
      <c r="EK5" s="44"/>
      <c r="EL5" s="43"/>
      <c r="EM5" s="43"/>
      <c r="EN5" s="43"/>
      <c r="EO5" s="43"/>
      <c r="EP5" s="43"/>
      <c r="EQ5" s="44"/>
      <c r="ER5" s="43"/>
      <c r="ES5" s="43"/>
      <c r="ET5" s="43"/>
      <c r="EU5" s="43"/>
      <c r="EV5" s="43"/>
      <c r="EW5" s="44"/>
      <c r="EX5" s="43"/>
      <c r="EY5" s="43"/>
      <c r="EZ5" s="43"/>
      <c r="FA5" s="43"/>
      <c r="FB5" s="43"/>
      <c r="FC5" s="44"/>
      <c r="FD5" s="43"/>
      <c r="FE5" s="43"/>
      <c r="FF5" s="43"/>
      <c r="FG5" s="43"/>
      <c r="FH5" s="43"/>
      <c r="FI5" s="44"/>
      <c r="FJ5" s="43"/>
      <c r="FK5" s="43"/>
      <c r="FL5" s="43"/>
      <c r="FM5" s="43"/>
      <c r="FN5" s="43"/>
      <c r="FO5" s="44"/>
      <c r="FP5" s="43"/>
      <c r="FQ5" s="43"/>
      <c r="FR5" s="43"/>
      <c r="FS5" s="43"/>
      <c r="FT5" s="43"/>
      <c r="FU5" s="44"/>
      <c r="FV5" s="43"/>
      <c r="FW5" s="43"/>
      <c r="FX5" s="43"/>
      <c r="FY5" s="43"/>
      <c r="FZ5" s="43"/>
      <c r="GA5" s="44"/>
      <c r="GB5" s="43"/>
      <c r="GC5" s="43"/>
      <c r="GD5" s="43"/>
      <c r="GE5" s="43"/>
      <c r="GF5" s="43"/>
      <c r="GG5" s="44"/>
      <c r="GH5" s="169"/>
      <c r="GI5" s="201"/>
      <c r="GJ5" s="203"/>
      <c r="GK5" s="205"/>
      <c r="GL5" s="207"/>
      <c r="GM5" s="212"/>
      <c r="GN5" s="195"/>
      <c r="GO5" s="196"/>
      <c r="GP5" s="197"/>
      <c r="GQ5" s="199"/>
      <c r="GR5" s="174"/>
      <c r="GS5" s="188"/>
      <c r="GT5" s="38"/>
    </row>
    <row r="6" spans="1:202" ht="44.25" customHeight="1">
      <c r="A6" s="80">
        <f>DATE($A$2,$C$2,1)</f>
        <v>45748</v>
      </c>
      <c r="B6" s="81">
        <f>WEEKDAY(A6)</f>
        <v>3</v>
      </c>
      <c r="C6" s="91"/>
      <c r="D6" s="79" t="str">
        <f>IFERROR(VLOOKUP($C6,パターン表データ!$B$2:$K$111,2,FALSE),"")</f>
        <v/>
      </c>
      <c r="E6" s="79" t="str">
        <f>IFERROR(VLOOKUP($C6,パターン表データ!$B$2:$K$111,3,FALSE),"")</f>
        <v/>
      </c>
      <c r="F6" s="63" t="e">
        <f>VLOOKUP($C6,パターン表データ!$B$2:$K$111,4,FALSE)</f>
        <v>#N/A</v>
      </c>
      <c r="G6" s="64" t="e">
        <f>VLOOKUP($C6,パターン表データ!$B$2:$K$111,5,FALSE)</f>
        <v>#N/A</v>
      </c>
      <c r="H6" s="64" t="e">
        <f>VLOOKUP($C6,パターン表データ!$B$2:$K$111,6,FALSE)</f>
        <v>#N/A</v>
      </c>
      <c r="I6" s="64" t="e">
        <f>VLOOKUP($C6,パターン表データ!$B$2:$K$111,7,FALSE)</f>
        <v>#N/A</v>
      </c>
      <c r="J6" s="18"/>
      <c r="K6" s="19"/>
      <c r="L6" s="19"/>
      <c r="M6" s="19"/>
      <c r="N6" s="19"/>
      <c r="O6" s="20"/>
      <c r="P6" s="18"/>
      <c r="Q6" s="19"/>
      <c r="R6" s="19"/>
      <c r="S6" s="19"/>
      <c r="T6" s="19"/>
      <c r="U6" s="20"/>
      <c r="V6" s="18"/>
      <c r="W6" s="19"/>
      <c r="X6" s="59"/>
      <c r="Y6" s="48"/>
      <c r="Z6" s="19"/>
      <c r="AA6" s="52"/>
      <c r="AB6" s="48"/>
      <c r="AC6" s="19"/>
      <c r="AD6" s="19"/>
      <c r="AE6" s="19"/>
      <c r="AF6" s="19"/>
      <c r="AG6" s="20"/>
      <c r="AH6" s="18"/>
      <c r="AI6" s="19"/>
      <c r="AJ6" s="19"/>
      <c r="AK6" s="19"/>
      <c r="AL6" s="19"/>
      <c r="AM6" s="20"/>
      <c r="AN6" s="18"/>
      <c r="AO6" s="19"/>
      <c r="AP6" s="19"/>
      <c r="AQ6" s="19"/>
      <c r="AR6" s="19"/>
      <c r="AS6" s="20"/>
      <c r="AT6" s="18"/>
      <c r="AU6" s="19"/>
      <c r="AV6" s="19"/>
      <c r="AW6" s="19"/>
      <c r="AX6" s="19"/>
      <c r="AY6" s="20"/>
      <c r="AZ6" s="18"/>
      <c r="BA6" s="19"/>
      <c r="BB6" s="19"/>
      <c r="BC6" s="19"/>
      <c r="BD6" s="19"/>
      <c r="BE6" s="20"/>
      <c r="BF6" s="18"/>
      <c r="BG6" s="19"/>
      <c r="BH6" s="19"/>
      <c r="BI6" s="19"/>
      <c r="BJ6" s="19"/>
      <c r="BK6" s="20"/>
      <c r="BL6" s="18"/>
      <c r="BM6" s="19"/>
      <c r="BN6" s="19"/>
      <c r="BO6" s="19"/>
      <c r="BP6" s="19"/>
      <c r="BQ6" s="20"/>
      <c r="BR6" s="18"/>
      <c r="BS6" s="19"/>
      <c r="BT6" s="19"/>
      <c r="BU6" s="19"/>
      <c r="BV6" s="19"/>
      <c r="BW6" s="20"/>
      <c r="BX6" s="18"/>
      <c r="BY6" s="19"/>
      <c r="BZ6" s="19"/>
      <c r="CA6" s="19"/>
      <c r="CB6" s="19"/>
      <c r="CC6" s="20"/>
      <c r="CD6" s="18"/>
      <c r="CE6" s="19"/>
      <c r="CF6" s="19"/>
      <c r="CG6" s="19"/>
      <c r="CH6" s="19"/>
      <c r="CI6" s="20"/>
      <c r="CJ6" s="18"/>
      <c r="CK6" s="19"/>
      <c r="CL6" s="19"/>
      <c r="CM6" s="19"/>
      <c r="CN6" s="19"/>
      <c r="CO6" s="20"/>
      <c r="CP6" s="18"/>
      <c r="CQ6" s="19"/>
      <c r="CR6" s="19"/>
      <c r="CS6" s="19"/>
      <c r="CT6" s="19"/>
      <c r="CU6" s="20"/>
      <c r="CV6" s="18"/>
      <c r="CW6" s="19"/>
      <c r="CX6" s="19"/>
      <c r="CY6" s="19"/>
      <c r="CZ6" s="19"/>
      <c r="DA6" s="20"/>
      <c r="DB6" s="18"/>
      <c r="DC6" s="19"/>
      <c r="DD6" s="19"/>
      <c r="DE6" s="19"/>
      <c r="DF6" s="19"/>
      <c r="DG6" s="20"/>
      <c r="DH6" s="18"/>
      <c r="DI6" s="19"/>
      <c r="DJ6" s="19"/>
      <c r="DK6" s="19"/>
      <c r="DL6" s="19"/>
      <c r="DM6" s="20"/>
      <c r="DN6" s="18"/>
      <c r="DO6" s="19"/>
      <c r="DP6" s="19"/>
      <c r="DQ6" s="19"/>
      <c r="DR6" s="19"/>
      <c r="DS6" s="20"/>
      <c r="DT6" s="18"/>
      <c r="DU6" s="19"/>
      <c r="DV6" s="19"/>
      <c r="DW6" s="19"/>
      <c r="DX6" s="19"/>
      <c r="DY6" s="20"/>
      <c r="DZ6" s="18"/>
      <c r="EA6" s="19"/>
      <c r="EB6" s="52"/>
      <c r="EC6" s="48"/>
      <c r="ED6" s="19"/>
      <c r="EE6" s="20"/>
      <c r="EF6" s="18"/>
      <c r="EG6" s="19"/>
      <c r="EH6" s="19"/>
      <c r="EI6" s="19"/>
      <c r="EJ6" s="19"/>
      <c r="EK6" s="20"/>
      <c r="EL6" s="18"/>
      <c r="EM6" s="19"/>
      <c r="EN6" s="19"/>
      <c r="EO6" s="19"/>
      <c r="EP6" s="19"/>
      <c r="EQ6" s="20"/>
      <c r="ER6" s="18"/>
      <c r="ES6" s="19"/>
      <c r="ET6" s="19"/>
      <c r="EU6" s="19"/>
      <c r="EV6" s="19"/>
      <c r="EW6" s="20"/>
      <c r="EX6" s="18"/>
      <c r="EY6" s="19"/>
      <c r="EZ6" s="19"/>
      <c r="FA6" s="19"/>
      <c r="FB6" s="19"/>
      <c r="FC6" s="20"/>
      <c r="FD6" s="18"/>
      <c r="FE6" s="19"/>
      <c r="FF6" s="19"/>
      <c r="FG6" s="19"/>
      <c r="FH6" s="19"/>
      <c r="FI6" s="20"/>
      <c r="FJ6" s="18"/>
      <c r="FK6" s="19"/>
      <c r="FL6" s="19"/>
      <c r="FM6" s="19"/>
      <c r="FN6" s="19"/>
      <c r="FO6" s="20"/>
      <c r="FP6" s="18"/>
      <c r="FQ6" s="19"/>
      <c r="FR6" s="19"/>
      <c r="FS6" s="19"/>
      <c r="FT6" s="19"/>
      <c r="FU6" s="20"/>
      <c r="FV6" s="18"/>
      <c r="FW6" s="19"/>
      <c r="FX6" s="19"/>
      <c r="FY6" s="19"/>
      <c r="FZ6" s="19"/>
      <c r="GA6" s="20"/>
      <c r="GB6" s="18"/>
      <c r="GC6" s="19"/>
      <c r="GD6" s="19"/>
      <c r="GE6" s="19"/>
      <c r="GF6" s="19"/>
      <c r="GG6" s="20"/>
      <c r="GH6" s="75" t="str">
        <f>IFERROR(VLOOKUP($C6,パターン表データ!$B$2:$K$111,9,FALSE),"")</f>
        <v/>
      </c>
      <c r="GI6" s="76" t="str">
        <f>IFERROR(VLOOKUP($C6,パターン表データ!$B$2:$K$111,10,FALSE),"")</f>
        <v/>
      </c>
      <c r="GJ6" s="92"/>
      <c r="GK6" s="93"/>
      <c r="GL6" s="94"/>
      <c r="GM6" s="95"/>
      <c r="GN6" s="96"/>
      <c r="GO6" s="97" t="s">
        <v>108</v>
      </c>
      <c r="GP6" s="96"/>
      <c r="GQ6" s="85">
        <f>IF(GR6="有", 0, GP6 - GN6)</f>
        <v>0</v>
      </c>
      <c r="GR6" s="110"/>
      <c r="GS6" s="33"/>
      <c r="GT6" s="21"/>
    </row>
    <row r="7" spans="1:202" ht="44.25" customHeight="1">
      <c r="A7" s="82">
        <f t="shared" ref="A7:A16" si="0">A6+1</f>
        <v>45749</v>
      </c>
      <c r="B7" s="81">
        <f t="shared" ref="B7:B31" si="1">WEEKDAY(A7)</f>
        <v>4</v>
      </c>
      <c r="C7" s="91"/>
      <c r="D7" s="79" t="str">
        <f>IFERROR(VLOOKUP($C7,パターン表データ!$B$2:$K$111,2,FALSE),"")</f>
        <v/>
      </c>
      <c r="E7" s="79" t="str">
        <f>IFERROR(VLOOKUP($C7,パターン表データ!$B$2:$K$111,3,FALSE),"")</f>
        <v/>
      </c>
      <c r="F7" s="63" t="e">
        <f>VLOOKUP($C7,パターン表データ!$B$2:$K$111,4,FALSE)</f>
        <v>#N/A</v>
      </c>
      <c r="G7" s="64" t="e">
        <f>VLOOKUP($C7,パターン表データ!$B$2:$K$111,5,FALSE)</f>
        <v>#N/A</v>
      </c>
      <c r="H7" s="64" t="e">
        <f>VLOOKUP($C7,パターン表データ!$B$2:$K$111,6,FALSE)</f>
        <v>#N/A</v>
      </c>
      <c r="I7" s="64" t="e">
        <f>VLOOKUP($C7,パターン表データ!$B$2:$K$111,7,FALSE)</f>
        <v>#N/A</v>
      </c>
      <c r="J7" s="18"/>
      <c r="K7" s="19"/>
      <c r="L7" s="19"/>
      <c r="M7" s="19"/>
      <c r="N7" s="19"/>
      <c r="O7" s="20"/>
      <c r="P7" s="18"/>
      <c r="Q7" s="19"/>
      <c r="R7" s="19"/>
      <c r="S7" s="19"/>
      <c r="T7" s="19"/>
      <c r="U7" s="20"/>
      <c r="V7" s="18"/>
      <c r="W7" s="19"/>
      <c r="X7" s="59"/>
      <c r="Y7" s="48"/>
      <c r="Z7" s="19"/>
      <c r="AA7" s="52"/>
      <c r="AB7" s="48"/>
      <c r="AC7" s="19"/>
      <c r="AD7" s="19"/>
      <c r="AE7" s="19"/>
      <c r="AF7" s="19"/>
      <c r="AG7" s="20"/>
      <c r="AH7" s="18"/>
      <c r="AI7" s="19"/>
      <c r="AJ7" s="19"/>
      <c r="AK7" s="19"/>
      <c r="AL7" s="19"/>
      <c r="AM7" s="20"/>
      <c r="AN7" s="18"/>
      <c r="AO7" s="19"/>
      <c r="AP7" s="19"/>
      <c r="AQ7" s="19"/>
      <c r="AR7" s="19"/>
      <c r="AS7" s="20"/>
      <c r="AT7" s="18"/>
      <c r="AU7" s="19"/>
      <c r="AV7" s="19"/>
      <c r="AW7" s="19"/>
      <c r="AX7" s="19"/>
      <c r="AY7" s="20"/>
      <c r="AZ7" s="18"/>
      <c r="BA7" s="19"/>
      <c r="BB7" s="19"/>
      <c r="BC7" s="19"/>
      <c r="BD7" s="19"/>
      <c r="BE7" s="20"/>
      <c r="BF7" s="18"/>
      <c r="BG7" s="19"/>
      <c r="BH7" s="19"/>
      <c r="BI7" s="19"/>
      <c r="BJ7" s="19"/>
      <c r="BK7" s="20"/>
      <c r="BL7" s="18"/>
      <c r="BM7" s="19"/>
      <c r="BN7" s="19"/>
      <c r="BO7" s="19"/>
      <c r="BP7" s="19"/>
      <c r="BQ7" s="20"/>
      <c r="BR7" s="18"/>
      <c r="BS7" s="19"/>
      <c r="BT7" s="19"/>
      <c r="BU7" s="19"/>
      <c r="BV7" s="19"/>
      <c r="BW7" s="20"/>
      <c r="BX7" s="18"/>
      <c r="BY7" s="19"/>
      <c r="BZ7" s="19"/>
      <c r="CA7" s="19"/>
      <c r="CB7" s="19"/>
      <c r="CC7" s="20"/>
      <c r="CD7" s="18"/>
      <c r="CE7" s="19"/>
      <c r="CF7" s="19"/>
      <c r="CG7" s="19"/>
      <c r="CH7" s="19"/>
      <c r="CI7" s="20"/>
      <c r="CJ7" s="18"/>
      <c r="CK7" s="19"/>
      <c r="CL7" s="19"/>
      <c r="CM7" s="19"/>
      <c r="CN7" s="19"/>
      <c r="CO7" s="20"/>
      <c r="CP7" s="18"/>
      <c r="CQ7" s="19"/>
      <c r="CR7" s="19"/>
      <c r="CS7" s="19"/>
      <c r="CT7" s="19"/>
      <c r="CU7" s="20"/>
      <c r="CV7" s="18"/>
      <c r="CW7" s="19"/>
      <c r="CX7" s="19"/>
      <c r="CY7" s="19"/>
      <c r="CZ7" s="19"/>
      <c r="DA7" s="20"/>
      <c r="DB7" s="18"/>
      <c r="DC7" s="19"/>
      <c r="DD7" s="19"/>
      <c r="DE7" s="19"/>
      <c r="DF7" s="19"/>
      <c r="DG7" s="20"/>
      <c r="DH7" s="18"/>
      <c r="DI7" s="19"/>
      <c r="DJ7" s="19"/>
      <c r="DK7" s="19"/>
      <c r="DL7" s="19"/>
      <c r="DM7" s="20"/>
      <c r="DN7" s="18"/>
      <c r="DO7" s="19"/>
      <c r="DP7" s="19"/>
      <c r="DQ7" s="19"/>
      <c r="DR7" s="19"/>
      <c r="DS7" s="20"/>
      <c r="DT7" s="18"/>
      <c r="DU7" s="19"/>
      <c r="DV7" s="19"/>
      <c r="DW7" s="19"/>
      <c r="DX7" s="19"/>
      <c r="DY7" s="20"/>
      <c r="DZ7" s="18"/>
      <c r="EA7" s="19"/>
      <c r="EB7" s="52"/>
      <c r="EC7" s="48"/>
      <c r="ED7" s="19"/>
      <c r="EE7" s="20"/>
      <c r="EF7" s="18"/>
      <c r="EG7" s="19"/>
      <c r="EH7" s="19"/>
      <c r="EI7" s="19"/>
      <c r="EJ7" s="19"/>
      <c r="EK7" s="20"/>
      <c r="EL7" s="18"/>
      <c r="EM7" s="19"/>
      <c r="EN7" s="19"/>
      <c r="EO7" s="19"/>
      <c r="EP7" s="19"/>
      <c r="EQ7" s="20"/>
      <c r="ER7" s="18"/>
      <c r="ES7" s="19"/>
      <c r="ET7" s="19"/>
      <c r="EU7" s="19"/>
      <c r="EV7" s="19"/>
      <c r="EW7" s="20"/>
      <c r="EX7" s="18"/>
      <c r="EY7" s="19"/>
      <c r="EZ7" s="19"/>
      <c r="FA7" s="19"/>
      <c r="FB7" s="19"/>
      <c r="FC7" s="20"/>
      <c r="FD7" s="18"/>
      <c r="FE7" s="19"/>
      <c r="FF7" s="19"/>
      <c r="FG7" s="19"/>
      <c r="FH7" s="19"/>
      <c r="FI7" s="20"/>
      <c r="FJ7" s="18"/>
      <c r="FK7" s="19"/>
      <c r="FL7" s="19"/>
      <c r="FM7" s="19"/>
      <c r="FN7" s="19"/>
      <c r="FO7" s="20"/>
      <c r="FP7" s="18"/>
      <c r="FQ7" s="19"/>
      <c r="FR7" s="19"/>
      <c r="FS7" s="19"/>
      <c r="FT7" s="19"/>
      <c r="FU7" s="20"/>
      <c r="FV7" s="18"/>
      <c r="FW7" s="19"/>
      <c r="FX7" s="19"/>
      <c r="FY7" s="19"/>
      <c r="FZ7" s="19"/>
      <c r="GA7" s="20"/>
      <c r="GB7" s="18"/>
      <c r="GC7" s="19"/>
      <c r="GD7" s="19"/>
      <c r="GE7" s="19"/>
      <c r="GF7" s="19"/>
      <c r="GG7" s="20"/>
      <c r="GH7" s="75" t="str">
        <f>IFERROR(VLOOKUP($C7,パターン表データ!$B$2:$K$111,9,FALSE),"")</f>
        <v/>
      </c>
      <c r="GI7" s="76" t="str">
        <f>IFERROR(VLOOKUP($C7,パターン表データ!$B$2:$K$111,10,FALSE),"")</f>
        <v/>
      </c>
      <c r="GJ7" s="92"/>
      <c r="GK7" s="93"/>
      <c r="GL7" s="94"/>
      <c r="GM7" s="95"/>
      <c r="GN7" s="96"/>
      <c r="GO7" s="97" t="s">
        <v>108</v>
      </c>
      <c r="GP7" s="96"/>
      <c r="GQ7" s="85">
        <f>IF(GR7="有", 0, GP7 - GN7)</f>
        <v>0</v>
      </c>
      <c r="GR7" s="110"/>
      <c r="GS7" s="33"/>
      <c r="GT7" s="21"/>
    </row>
    <row r="8" spans="1:202" ht="44.25" customHeight="1">
      <c r="A8" s="82">
        <f t="shared" si="0"/>
        <v>45750</v>
      </c>
      <c r="B8" s="81">
        <f t="shared" si="1"/>
        <v>5</v>
      </c>
      <c r="C8" s="91"/>
      <c r="D8" s="79" t="str">
        <f>IFERROR(VLOOKUP($C8,パターン表データ!$B$2:$K$111,2,FALSE),"")</f>
        <v/>
      </c>
      <c r="E8" s="79" t="str">
        <f>IFERROR(VLOOKUP($C8,パターン表データ!$B$2:$K$111,3,FALSE),"")</f>
        <v/>
      </c>
      <c r="F8" s="63" t="e">
        <f>VLOOKUP($C8,パターン表データ!$B$2:$K$111,4,FALSE)</f>
        <v>#N/A</v>
      </c>
      <c r="G8" s="64" t="e">
        <f>VLOOKUP($C8,パターン表データ!$B$2:$K$111,5,FALSE)</f>
        <v>#N/A</v>
      </c>
      <c r="H8" s="64" t="e">
        <f>VLOOKUP($C8,パターン表データ!$B$2:$K$111,6,FALSE)</f>
        <v>#N/A</v>
      </c>
      <c r="I8" s="64" t="e">
        <f>VLOOKUP($C8,パターン表データ!$B$2:$K$111,7,FALSE)</f>
        <v>#N/A</v>
      </c>
      <c r="J8" s="18"/>
      <c r="K8" s="19"/>
      <c r="L8" s="19"/>
      <c r="M8" s="19"/>
      <c r="N8" s="19"/>
      <c r="O8" s="20"/>
      <c r="P8" s="18"/>
      <c r="Q8" s="19"/>
      <c r="R8" s="19"/>
      <c r="S8" s="19"/>
      <c r="T8" s="19"/>
      <c r="U8" s="20"/>
      <c r="V8" s="18"/>
      <c r="W8" s="19"/>
      <c r="X8" s="59"/>
      <c r="Y8" s="48"/>
      <c r="Z8" s="19"/>
      <c r="AA8" s="52"/>
      <c r="AB8" s="48"/>
      <c r="AC8" s="19"/>
      <c r="AD8" s="19"/>
      <c r="AE8" s="19"/>
      <c r="AF8" s="19"/>
      <c r="AG8" s="20"/>
      <c r="AH8" s="18"/>
      <c r="AI8" s="19"/>
      <c r="AJ8" s="19"/>
      <c r="AK8" s="19"/>
      <c r="AL8" s="19"/>
      <c r="AM8" s="20"/>
      <c r="AN8" s="18"/>
      <c r="AO8" s="19"/>
      <c r="AP8" s="19"/>
      <c r="AQ8" s="19"/>
      <c r="AR8" s="19"/>
      <c r="AS8" s="20"/>
      <c r="AT8" s="18"/>
      <c r="AU8" s="19"/>
      <c r="AV8" s="19"/>
      <c r="AW8" s="19"/>
      <c r="AX8" s="19"/>
      <c r="AY8" s="20"/>
      <c r="AZ8" s="18"/>
      <c r="BA8" s="19"/>
      <c r="BB8" s="19"/>
      <c r="BC8" s="19"/>
      <c r="BD8" s="19"/>
      <c r="BE8" s="20"/>
      <c r="BF8" s="18"/>
      <c r="BG8" s="19"/>
      <c r="BH8" s="19"/>
      <c r="BI8" s="19"/>
      <c r="BJ8" s="19"/>
      <c r="BK8" s="20"/>
      <c r="BL8" s="18"/>
      <c r="BM8" s="19"/>
      <c r="BN8" s="19"/>
      <c r="BO8" s="19"/>
      <c r="BP8" s="19"/>
      <c r="BQ8" s="20"/>
      <c r="BR8" s="18"/>
      <c r="BS8" s="19"/>
      <c r="BT8" s="19"/>
      <c r="BU8" s="19"/>
      <c r="BV8" s="19"/>
      <c r="BW8" s="20"/>
      <c r="BX8" s="18"/>
      <c r="BY8" s="19"/>
      <c r="BZ8" s="19"/>
      <c r="CA8" s="19"/>
      <c r="CB8" s="19"/>
      <c r="CC8" s="20"/>
      <c r="CD8" s="18"/>
      <c r="CE8" s="19"/>
      <c r="CF8" s="19"/>
      <c r="CG8" s="19"/>
      <c r="CH8" s="19"/>
      <c r="CI8" s="20"/>
      <c r="CJ8" s="18"/>
      <c r="CK8" s="19"/>
      <c r="CL8" s="19"/>
      <c r="CM8" s="19"/>
      <c r="CN8" s="19"/>
      <c r="CO8" s="20"/>
      <c r="CP8" s="18"/>
      <c r="CQ8" s="19"/>
      <c r="CR8" s="19"/>
      <c r="CS8" s="19"/>
      <c r="CT8" s="19"/>
      <c r="CU8" s="20"/>
      <c r="CV8" s="18"/>
      <c r="CW8" s="19"/>
      <c r="CX8" s="19"/>
      <c r="CY8" s="19"/>
      <c r="CZ8" s="19"/>
      <c r="DA8" s="20"/>
      <c r="DB8" s="18"/>
      <c r="DC8" s="19"/>
      <c r="DD8" s="19"/>
      <c r="DE8" s="19"/>
      <c r="DF8" s="19"/>
      <c r="DG8" s="20"/>
      <c r="DH8" s="18"/>
      <c r="DI8" s="19"/>
      <c r="DJ8" s="19"/>
      <c r="DK8" s="19"/>
      <c r="DL8" s="19"/>
      <c r="DM8" s="20"/>
      <c r="DN8" s="18"/>
      <c r="DO8" s="19"/>
      <c r="DP8" s="19"/>
      <c r="DQ8" s="19"/>
      <c r="DR8" s="19"/>
      <c r="DS8" s="20"/>
      <c r="DT8" s="18"/>
      <c r="DU8" s="19"/>
      <c r="DV8" s="19"/>
      <c r="DW8" s="19"/>
      <c r="DX8" s="19"/>
      <c r="DY8" s="20"/>
      <c r="DZ8" s="18"/>
      <c r="EA8" s="19"/>
      <c r="EB8" s="52"/>
      <c r="EC8" s="48"/>
      <c r="ED8" s="19"/>
      <c r="EE8" s="20"/>
      <c r="EF8" s="18"/>
      <c r="EG8" s="19"/>
      <c r="EH8" s="19"/>
      <c r="EI8" s="19"/>
      <c r="EJ8" s="19"/>
      <c r="EK8" s="20"/>
      <c r="EL8" s="18"/>
      <c r="EM8" s="19"/>
      <c r="EN8" s="19"/>
      <c r="EO8" s="19"/>
      <c r="EP8" s="19"/>
      <c r="EQ8" s="20"/>
      <c r="ER8" s="18"/>
      <c r="ES8" s="19"/>
      <c r="ET8" s="19"/>
      <c r="EU8" s="19"/>
      <c r="EV8" s="19"/>
      <c r="EW8" s="20"/>
      <c r="EX8" s="18"/>
      <c r="EY8" s="19"/>
      <c r="EZ8" s="19"/>
      <c r="FA8" s="19"/>
      <c r="FB8" s="19"/>
      <c r="FC8" s="20"/>
      <c r="FD8" s="18"/>
      <c r="FE8" s="19"/>
      <c r="FF8" s="19"/>
      <c r="FG8" s="19"/>
      <c r="FH8" s="19"/>
      <c r="FI8" s="20"/>
      <c r="FJ8" s="18"/>
      <c r="FK8" s="19"/>
      <c r="FL8" s="19"/>
      <c r="FM8" s="19"/>
      <c r="FN8" s="19"/>
      <c r="FO8" s="20"/>
      <c r="FP8" s="18"/>
      <c r="FQ8" s="19"/>
      <c r="FR8" s="19"/>
      <c r="FS8" s="19"/>
      <c r="FT8" s="19"/>
      <c r="FU8" s="20"/>
      <c r="FV8" s="18"/>
      <c r="FW8" s="19"/>
      <c r="FX8" s="19"/>
      <c r="FY8" s="19"/>
      <c r="FZ8" s="19"/>
      <c r="GA8" s="20"/>
      <c r="GB8" s="18"/>
      <c r="GC8" s="19"/>
      <c r="GD8" s="19"/>
      <c r="GE8" s="19"/>
      <c r="GF8" s="19"/>
      <c r="GG8" s="20"/>
      <c r="GH8" s="75" t="str">
        <f>IFERROR(VLOOKUP($C8,パターン表データ!$B$2:$K$111,9,FALSE),"")</f>
        <v/>
      </c>
      <c r="GI8" s="76" t="str">
        <f>IFERROR(VLOOKUP($C8,パターン表データ!$B$2:$K$111,10,FALSE),"")</f>
        <v/>
      </c>
      <c r="GJ8" s="92"/>
      <c r="GK8" s="93"/>
      <c r="GL8" s="94"/>
      <c r="GM8" s="95"/>
      <c r="GN8" s="96"/>
      <c r="GO8" s="97" t="s">
        <v>108</v>
      </c>
      <c r="GP8" s="96"/>
      <c r="GQ8" s="85">
        <f t="shared" ref="GQ8:GQ35" si="2">IF(GR8="有", 0, GP8 - GN8)</f>
        <v>0</v>
      </c>
      <c r="GR8" s="110"/>
      <c r="GS8" s="33"/>
      <c r="GT8" s="21"/>
    </row>
    <row r="9" spans="1:202" ht="44.25" customHeight="1">
      <c r="A9" s="82">
        <f t="shared" si="0"/>
        <v>45751</v>
      </c>
      <c r="B9" s="81">
        <f t="shared" si="1"/>
        <v>6</v>
      </c>
      <c r="C9" s="91"/>
      <c r="D9" s="79" t="str">
        <f>IFERROR(VLOOKUP($C9,パターン表データ!$B$2:$K$111,2,FALSE),"")</f>
        <v/>
      </c>
      <c r="E9" s="79" t="str">
        <f>IFERROR(VLOOKUP($C9,パターン表データ!$B$2:$K$111,3,FALSE),"")</f>
        <v/>
      </c>
      <c r="F9" s="63" t="e">
        <f>VLOOKUP($C9,パターン表データ!$B$2:$K$111,4,FALSE)</f>
        <v>#N/A</v>
      </c>
      <c r="G9" s="64" t="e">
        <f>VLOOKUP($C9,パターン表データ!$B$2:$K$111,5,FALSE)</f>
        <v>#N/A</v>
      </c>
      <c r="H9" s="64" t="e">
        <f>VLOOKUP($C9,パターン表データ!$B$2:$K$111,6,FALSE)</f>
        <v>#N/A</v>
      </c>
      <c r="I9" s="64" t="e">
        <f>VLOOKUP($C9,パターン表データ!$B$2:$K$111,7,FALSE)</f>
        <v>#N/A</v>
      </c>
      <c r="J9" s="18"/>
      <c r="K9" s="19"/>
      <c r="L9" s="19"/>
      <c r="M9" s="19"/>
      <c r="N9" s="19"/>
      <c r="O9" s="20"/>
      <c r="P9" s="18"/>
      <c r="Q9" s="19"/>
      <c r="R9" s="19"/>
      <c r="S9" s="19"/>
      <c r="T9" s="19"/>
      <c r="U9" s="20"/>
      <c r="V9" s="18"/>
      <c r="W9" s="19"/>
      <c r="X9" s="59"/>
      <c r="Y9" s="48"/>
      <c r="Z9" s="19"/>
      <c r="AA9" s="52"/>
      <c r="AB9" s="48"/>
      <c r="AC9" s="19"/>
      <c r="AD9" s="19"/>
      <c r="AE9" s="19"/>
      <c r="AF9" s="19"/>
      <c r="AG9" s="20"/>
      <c r="AH9" s="18"/>
      <c r="AI9" s="19"/>
      <c r="AJ9" s="19"/>
      <c r="AK9" s="19"/>
      <c r="AL9" s="19"/>
      <c r="AM9" s="20"/>
      <c r="AN9" s="18"/>
      <c r="AO9" s="19"/>
      <c r="AP9" s="19"/>
      <c r="AQ9" s="19"/>
      <c r="AR9" s="19"/>
      <c r="AS9" s="20"/>
      <c r="AT9" s="18"/>
      <c r="AU9" s="19"/>
      <c r="AV9" s="19"/>
      <c r="AW9" s="19"/>
      <c r="AX9" s="19"/>
      <c r="AY9" s="20"/>
      <c r="AZ9" s="18"/>
      <c r="BA9" s="19"/>
      <c r="BB9" s="19"/>
      <c r="BC9" s="19"/>
      <c r="BD9" s="19"/>
      <c r="BE9" s="20"/>
      <c r="BF9" s="18"/>
      <c r="BG9" s="19"/>
      <c r="BH9" s="19"/>
      <c r="BI9" s="19"/>
      <c r="BJ9" s="19"/>
      <c r="BK9" s="20"/>
      <c r="BL9" s="18"/>
      <c r="BM9" s="19"/>
      <c r="BN9" s="19"/>
      <c r="BO9" s="19"/>
      <c r="BP9" s="19"/>
      <c r="BQ9" s="20"/>
      <c r="BR9" s="18"/>
      <c r="BS9" s="19"/>
      <c r="BT9" s="19"/>
      <c r="BU9" s="19"/>
      <c r="BV9" s="19"/>
      <c r="BW9" s="20"/>
      <c r="BX9" s="18"/>
      <c r="BY9" s="19"/>
      <c r="BZ9" s="19"/>
      <c r="CA9" s="19"/>
      <c r="CB9" s="19"/>
      <c r="CC9" s="20"/>
      <c r="CD9" s="18"/>
      <c r="CE9" s="19"/>
      <c r="CF9" s="19"/>
      <c r="CG9" s="19"/>
      <c r="CH9" s="19"/>
      <c r="CI9" s="20"/>
      <c r="CJ9" s="18"/>
      <c r="CK9" s="19"/>
      <c r="CL9" s="19"/>
      <c r="CM9" s="19"/>
      <c r="CN9" s="19"/>
      <c r="CO9" s="20"/>
      <c r="CP9" s="18"/>
      <c r="CQ9" s="19"/>
      <c r="CR9" s="19"/>
      <c r="CS9" s="19"/>
      <c r="CT9" s="19"/>
      <c r="CU9" s="20"/>
      <c r="CV9" s="18"/>
      <c r="CW9" s="19"/>
      <c r="CX9" s="19"/>
      <c r="CY9" s="19"/>
      <c r="CZ9" s="19"/>
      <c r="DA9" s="20"/>
      <c r="DB9" s="18"/>
      <c r="DC9" s="19"/>
      <c r="DD9" s="19"/>
      <c r="DE9" s="19"/>
      <c r="DF9" s="19"/>
      <c r="DG9" s="20"/>
      <c r="DH9" s="18"/>
      <c r="DI9" s="19"/>
      <c r="DJ9" s="19"/>
      <c r="DK9" s="19"/>
      <c r="DL9" s="19"/>
      <c r="DM9" s="20"/>
      <c r="DN9" s="18"/>
      <c r="DO9" s="19"/>
      <c r="DP9" s="19"/>
      <c r="DQ9" s="19"/>
      <c r="DR9" s="19"/>
      <c r="DS9" s="20"/>
      <c r="DT9" s="18"/>
      <c r="DU9" s="19"/>
      <c r="DV9" s="19"/>
      <c r="DW9" s="19"/>
      <c r="DX9" s="19"/>
      <c r="DY9" s="20"/>
      <c r="DZ9" s="18"/>
      <c r="EA9" s="19"/>
      <c r="EB9" s="52"/>
      <c r="EC9" s="48"/>
      <c r="ED9" s="19"/>
      <c r="EE9" s="20"/>
      <c r="EF9" s="18"/>
      <c r="EG9" s="19"/>
      <c r="EH9" s="19"/>
      <c r="EI9" s="19"/>
      <c r="EJ9" s="19"/>
      <c r="EK9" s="20"/>
      <c r="EL9" s="18"/>
      <c r="EM9" s="19"/>
      <c r="EN9" s="19"/>
      <c r="EO9" s="19"/>
      <c r="EP9" s="19"/>
      <c r="EQ9" s="20"/>
      <c r="ER9" s="18"/>
      <c r="ES9" s="19"/>
      <c r="ET9" s="19"/>
      <c r="EU9" s="19"/>
      <c r="EV9" s="19"/>
      <c r="EW9" s="20"/>
      <c r="EX9" s="18"/>
      <c r="EY9" s="19"/>
      <c r="EZ9" s="19"/>
      <c r="FA9" s="19"/>
      <c r="FB9" s="19"/>
      <c r="FC9" s="20"/>
      <c r="FD9" s="18"/>
      <c r="FE9" s="19"/>
      <c r="FF9" s="19"/>
      <c r="FG9" s="19"/>
      <c r="FH9" s="19"/>
      <c r="FI9" s="20"/>
      <c r="FJ9" s="18"/>
      <c r="FK9" s="19"/>
      <c r="FL9" s="19"/>
      <c r="FM9" s="19"/>
      <c r="FN9" s="19"/>
      <c r="FO9" s="20"/>
      <c r="FP9" s="18"/>
      <c r="FQ9" s="19"/>
      <c r="FR9" s="19"/>
      <c r="FS9" s="19"/>
      <c r="FT9" s="19"/>
      <c r="FU9" s="20"/>
      <c r="FV9" s="18"/>
      <c r="FW9" s="19"/>
      <c r="FX9" s="19"/>
      <c r="FY9" s="19"/>
      <c r="FZ9" s="19"/>
      <c r="GA9" s="20"/>
      <c r="GB9" s="18"/>
      <c r="GC9" s="19"/>
      <c r="GD9" s="19"/>
      <c r="GE9" s="19"/>
      <c r="GF9" s="19"/>
      <c r="GG9" s="20"/>
      <c r="GH9" s="75" t="str">
        <f>IFERROR(VLOOKUP($C9,パターン表データ!$B$2:$K$111,9,FALSE),"")</f>
        <v/>
      </c>
      <c r="GI9" s="76" t="str">
        <f>IFERROR(VLOOKUP($C9,パターン表データ!$B$2:$K$111,10,FALSE),"")</f>
        <v/>
      </c>
      <c r="GJ9" s="92"/>
      <c r="GK9" s="93"/>
      <c r="GL9" s="94"/>
      <c r="GM9" s="98"/>
      <c r="GN9" s="96"/>
      <c r="GO9" s="97" t="s">
        <v>108</v>
      </c>
      <c r="GP9" s="96"/>
      <c r="GQ9" s="85">
        <f t="shared" si="2"/>
        <v>0</v>
      </c>
      <c r="GR9" s="110"/>
      <c r="GS9" s="33"/>
      <c r="GT9" s="21"/>
    </row>
    <row r="10" spans="1:202" ht="44.25" customHeight="1">
      <c r="A10" s="82">
        <f t="shared" si="0"/>
        <v>45752</v>
      </c>
      <c r="B10" s="81">
        <f t="shared" si="1"/>
        <v>7</v>
      </c>
      <c r="C10" s="91"/>
      <c r="D10" s="79" t="str">
        <f>IFERROR(VLOOKUP($C10,パターン表データ!$B$2:$K$111,2,FALSE),"")</f>
        <v/>
      </c>
      <c r="E10" s="79" t="str">
        <f>IFERROR(VLOOKUP($C10,パターン表データ!$B$2:$K$111,3,FALSE),"")</f>
        <v/>
      </c>
      <c r="F10" s="63" t="e">
        <f>VLOOKUP($C10,パターン表データ!$B$2:$K$111,4,FALSE)</f>
        <v>#N/A</v>
      </c>
      <c r="G10" s="64" t="e">
        <f>VLOOKUP($C10,パターン表データ!$B$2:$K$111,5,FALSE)</f>
        <v>#N/A</v>
      </c>
      <c r="H10" s="64" t="e">
        <f>VLOOKUP($C10,パターン表データ!$B$2:$K$111,6,FALSE)</f>
        <v>#N/A</v>
      </c>
      <c r="I10" s="64" t="e">
        <f>VLOOKUP($C10,パターン表データ!$B$2:$K$111,7,FALSE)</f>
        <v>#N/A</v>
      </c>
      <c r="J10" s="18"/>
      <c r="K10" s="19"/>
      <c r="L10" s="19"/>
      <c r="M10" s="19"/>
      <c r="N10" s="19"/>
      <c r="O10" s="20"/>
      <c r="P10" s="18"/>
      <c r="Q10" s="19"/>
      <c r="R10" s="19"/>
      <c r="S10" s="19"/>
      <c r="T10" s="19"/>
      <c r="U10" s="20"/>
      <c r="V10" s="18"/>
      <c r="W10" s="19"/>
      <c r="X10" s="59"/>
      <c r="Y10" s="48"/>
      <c r="Z10" s="19"/>
      <c r="AA10" s="52"/>
      <c r="AB10" s="48"/>
      <c r="AC10" s="19"/>
      <c r="AD10" s="19"/>
      <c r="AE10" s="19"/>
      <c r="AF10" s="19"/>
      <c r="AG10" s="20"/>
      <c r="AH10" s="18"/>
      <c r="AI10" s="19"/>
      <c r="AJ10" s="19"/>
      <c r="AK10" s="19"/>
      <c r="AL10" s="19"/>
      <c r="AM10" s="20"/>
      <c r="AN10" s="18"/>
      <c r="AO10" s="19"/>
      <c r="AP10" s="19"/>
      <c r="AQ10" s="19"/>
      <c r="AR10" s="19"/>
      <c r="AS10" s="20"/>
      <c r="AT10" s="18"/>
      <c r="AU10" s="19"/>
      <c r="AV10" s="19"/>
      <c r="AW10" s="19"/>
      <c r="AX10" s="19"/>
      <c r="AY10" s="20"/>
      <c r="AZ10" s="18"/>
      <c r="BA10" s="19"/>
      <c r="BB10" s="19"/>
      <c r="BC10" s="19"/>
      <c r="BD10" s="19"/>
      <c r="BE10" s="20"/>
      <c r="BF10" s="18"/>
      <c r="BG10" s="19"/>
      <c r="BH10" s="19"/>
      <c r="BI10" s="19"/>
      <c r="BJ10" s="19"/>
      <c r="BK10" s="20"/>
      <c r="BL10" s="18"/>
      <c r="BM10" s="19"/>
      <c r="BN10" s="19"/>
      <c r="BO10" s="19"/>
      <c r="BP10" s="19"/>
      <c r="BQ10" s="20"/>
      <c r="BR10" s="18"/>
      <c r="BS10" s="19"/>
      <c r="BT10" s="19"/>
      <c r="BU10" s="19"/>
      <c r="BV10" s="19"/>
      <c r="BW10" s="20"/>
      <c r="BX10" s="18"/>
      <c r="BY10" s="19"/>
      <c r="BZ10" s="19"/>
      <c r="CA10" s="19"/>
      <c r="CB10" s="19"/>
      <c r="CC10" s="20"/>
      <c r="CD10" s="18"/>
      <c r="CE10" s="19"/>
      <c r="CF10" s="19"/>
      <c r="CG10" s="19"/>
      <c r="CH10" s="19"/>
      <c r="CI10" s="20"/>
      <c r="CJ10" s="18"/>
      <c r="CK10" s="19"/>
      <c r="CL10" s="19"/>
      <c r="CM10" s="19"/>
      <c r="CN10" s="19"/>
      <c r="CO10" s="20"/>
      <c r="CP10" s="18"/>
      <c r="CQ10" s="19"/>
      <c r="CR10" s="19"/>
      <c r="CS10" s="19"/>
      <c r="CT10" s="19"/>
      <c r="CU10" s="20"/>
      <c r="CV10" s="18"/>
      <c r="CW10" s="19"/>
      <c r="CX10" s="19"/>
      <c r="CY10" s="19"/>
      <c r="CZ10" s="19"/>
      <c r="DA10" s="20"/>
      <c r="DB10" s="18"/>
      <c r="DC10" s="19"/>
      <c r="DD10" s="19"/>
      <c r="DE10" s="19"/>
      <c r="DF10" s="19"/>
      <c r="DG10" s="20"/>
      <c r="DH10" s="18"/>
      <c r="DI10" s="19"/>
      <c r="DJ10" s="19"/>
      <c r="DK10" s="19"/>
      <c r="DL10" s="19"/>
      <c r="DM10" s="20"/>
      <c r="DN10" s="18"/>
      <c r="DO10" s="19"/>
      <c r="DP10" s="19"/>
      <c r="DQ10" s="19"/>
      <c r="DR10" s="19"/>
      <c r="DS10" s="20"/>
      <c r="DT10" s="18"/>
      <c r="DU10" s="19"/>
      <c r="DV10" s="19"/>
      <c r="DW10" s="19"/>
      <c r="DX10" s="19"/>
      <c r="DY10" s="20"/>
      <c r="DZ10" s="18"/>
      <c r="EA10" s="19"/>
      <c r="EB10" s="52"/>
      <c r="EC10" s="48"/>
      <c r="ED10" s="19"/>
      <c r="EE10" s="20"/>
      <c r="EF10" s="18"/>
      <c r="EG10" s="19"/>
      <c r="EH10" s="19"/>
      <c r="EI10" s="19"/>
      <c r="EJ10" s="19"/>
      <c r="EK10" s="20"/>
      <c r="EL10" s="18"/>
      <c r="EM10" s="19"/>
      <c r="EN10" s="19"/>
      <c r="EO10" s="19"/>
      <c r="EP10" s="19"/>
      <c r="EQ10" s="20"/>
      <c r="ER10" s="18"/>
      <c r="ES10" s="19"/>
      <c r="ET10" s="19"/>
      <c r="EU10" s="19"/>
      <c r="EV10" s="19"/>
      <c r="EW10" s="20"/>
      <c r="EX10" s="18"/>
      <c r="EY10" s="19"/>
      <c r="EZ10" s="19"/>
      <c r="FA10" s="19"/>
      <c r="FB10" s="19"/>
      <c r="FC10" s="20"/>
      <c r="FD10" s="18"/>
      <c r="FE10" s="19"/>
      <c r="FF10" s="19"/>
      <c r="FG10" s="19"/>
      <c r="FH10" s="19"/>
      <c r="FI10" s="20"/>
      <c r="FJ10" s="18"/>
      <c r="FK10" s="19"/>
      <c r="FL10" s="19"/>
      <c r="FM10" s="19"/>
      <c r="FN10" s="19"/>
      <c r="FO10" s="20"/>
      <c r="FP10" s="18"/>
      <c r="FQ10" s="19"/>
      <c r="FR10" s="19"/>
      <c r="FS10" s="19"/>
      <c r="FT10" s="19"/>
      <c r="FU10" s="20"/>
      <c r="FV10" s="18"/>
      <c r="FW10" s="19"/>
      <c r="FX10" s="19"/>
      <c r="FY10" s="19"/>
      <c r="FZ10" s="19"/>
      <c r="GA10" s="20"/>
      <c r="GB10" s="18"/>
      <c r="GC10" s="19"/>
      <c r="GD10" s="19"/>
      <c r="GE10" s="19"/>
      <c r="GF10" s="19"/>
      <c r="GG10" s="20"/>
      <c r="GH10" s="75" t="str">
        <f>IFERROR(VLOOKUP($C10,パターン表データ!$B$2:$K$111,9,FALSE),"")</f>
        <v/>
      </c>
      <c r="GI10" s="76" t="str">
        <f>IFERROR(VLOOKUP($C10,パターン表データ!$B$2:$K$111,10,FALSE),"")</f>
        <v/>
      </c>
      <c r="GJ10" s="92"/>
      <c r="GK10" s="93"/>
      <c r="GL10" s="94"/>
      <c r="GM10" s="95"/>
      <c r="GN10" s="96"/>
      <c r="GO10" s="97" t="s">
        <v>108</v>
      </c>
      <c r="GP10" s="96"/>
      <c r="GQ10" s="85">
        <f t="shared" si="2"/>
        <v>0</v>
      </c>
      <c r="GR10" s="110"/>
      <c r="GS10" s="33"/>
      <c r="GT10" s="21"/>
    </row>
    <row r="11" spans="1:202" ht="44.25" customHeight="1">
      <c r="A11" s="82">
        <f t="shared" si="0"/>
        <v>45753</v>
      </c>
      <c r="B11" s="81">
        <f t="shared" si="1"/>
        <v>1</v>
      </c>
      <c r="C11" s="91"/>
      <c r="D11" s="79" t="str">
        <f>IFERROR(VLOOKUP($C11,パターン表データ!$B$2:$K$111,2,FALSE),"")</f>
        <v/>
      </c>
      <c r="E11" s="79" t="str">
        <f>IFERROR(VLOOKUP($C11,パターン表データ!$B$2:$K$111,3,FALSE),"")</f>
        <v/>
      </c>
      <c r="F11" s="63" t="e">
        <f>VLOOKUP($C11,パターン表データ!$B$2:$K$111,4,FALSE)</f>
        <v>#N/A</v>
      </c>
      <c r="G11" s="64" t="e">
        <f>VLOOKUP($C11,パターン表データ!$B$2:$K$111,5,FALSE)</f>
        <v>#N/A</v>
      </c>
      <c r="H11" s="64" t="e">
        <f>VLOOKUP($C11,パターン表データ!$B$2:$K$111,6,FALSE)</f>
        <v>#N/A</v>
      </c>
      <c r="I11" s="64" t="e">
        <f>VLOOKUP($C11,パターン表データ!$B$2:$K$111,7,FALSE)</f>
        <v>#N/A</v>
      </c>
      <c r="J11" s="18"/>
      <c r="K11" s="19"/>
      <c r="L11" s="19"/>
      <c r="M11" s="19"/>
      <c r="N11" s="19"/>
      <c r="O11" s="20"/>
      <c r="P11" s="18"/>
      <c r="Q11" s="19"/>
      <c r="R11" s="19"/>
      <c r="S11" s="19"/>
      <c r="T11" s="19"/>
      <c r="U11" s="20"/>
      <c r="V11" s="18"/>
      <c r="W11" s="19"/>
      <c r="X11" s="59"/>
      <c r="Y11" s="48"/>
      <c r="Z11" s="19"/>
      <c r="AA11" s="52"/>
      <c r="AB11" s="48"/>
      <c r="AC11" s="19"/>
      <c r="AD11" s="19"/>
      <c r="AE11" s="19"/>
      <c r="AF11" s="19"/>
      <c r="AG11" s="20"/>
      <c r="AH11" s="18"/>
      <c r="AI11" s="19"/>
      <c r="AJ11" s="19"/>
      <c r="AK11" s="19"/>
      <c r="AL11" s="19"/>
      <c r="AM11" s="20"/>
      <c r="AN11" s="18"/>
      <c r="AO11" s="19"/>
      <c r="AP11" s="19"/>
      <c r="AQ11" s="19"/>
      <c r="AR11" s="19"/>
      <c r="AS11" s="20"/>
      <c r="AT11" s="18"/>
      <c r="AU11" s="19"/>
      <c r="AV11" s="19"/>
      <c r="AW11" s="19"/>
      <c r="AX11" s="19"/>
      <c r="AY11" s="20"/>
      <c r="AZ11" s="18"/>
      <c r="BA11" s="19"/>
      <c r="BB11" s="19"/>
      <c r="BC11" s="19"/>
      <c r="BD11" s="19"/>
      <c r="BE11" s="20"/>
      <c r="BF11" s="18"/>
      <c r="BG11" s="19"/>
      <c r="BH11" s="19"/>
      <c r="BI11" s="19"/>
      <c r="BJ11" s="19"/>
      <c r="BK11" s="20"/>
      <c r="BL11" s="18"/>
      <c r="BM11" s="19"/>
      <c r="BN11" s="19"/>
      <c r="BO11" s="19"/>
      <c r="BP11" s="19"/>
      <c r="BQ11" s="20"/>
      <c r="BR11" s="18"/>
      <c r="BS11" s="19"/>
      <c r="BT11" s="19"/>
      <c r="BU11" s="19"/>
      <c r="BV11" s="19"/>
      <c r="BW11" s="20"/>
      <c r="BX11" s="18"/>
      <c r="BY11" s="19"/>
      <c r="BZ11" s="19"/>
      <c r="CA11" s="19"/>
      <c r="CB11" s="19"/>
      <c r="CC11" s="20"/>
      <c r="CD11" s="18"/>
      <c r="CE11" s="19"/>
      <c r="CF11" s="19"/>
      <c r="CG11" s="19"/>
      <c r="CH11" s="19"/>
      <c r="CI11" s="20"/>
      <c r="CJ11" s="18"/>
      <c r="CK11" s="19"/>
      <c r="CL11" s="19"/>
      <c r="CM11" s="19"/>
      <c r="CN11" s="19"/>
      <c r="CO11" s="20"/>
      <c r="CP11" s="18"/>
      <c r="CQ11" s="19"/>
      <c r="CR11" s="19"/>
      <c r="CS11" s="19"/>
      <c r="CT11" s="19"/>
      <c r="CU11" s="20"/>
      <c r="CV11" s="18"/>
      <c r="CW11" s="19"/>
      <c r="CX11" s="19"/>
      <c r="CY11" s="19"/>
      <c r="CZ11" s="19"/>
      <c r="DA11" s="20"/>
      <c r="DB11" s="18"/>
      <c r="DC11" s="19"/>
      <c r="DD11" s="19"/>
      <c r="DE11" s="19"/>
      <c r="DF11" s="19"/>
      <c r="DG11" s="20"/>
      <c r="DH11" s="18"/>
      <c r="DI11" s="19"/>
      <c r="DJ11" s="19"/>
      <c r="DK11" s="19"/>
      <c r="DL11" s="19"/>
      <c r="DM11" s="20"/>
      <c r="DN11" s="18"/>
      <c r="DO11" s="19"/>
      <c r="DP11" s="19"/>
      <c r="DQ11" s="19"/>
      <c r="DR11" s="19"/>
      <c r="DS11" s="20"/>
      <c r="DT11" s="18"/>
      <c r="DU11" s="19"/>
      <c r="DV11" s="19"/>
      <c r="DW11" s="19"/>
      <c r="DX11" s="19"/>
      <c r="DY11" s="20"/>
      <c r="DZ11" s="18"/>
      <c r="EA11" s="19"/>
      <c r="EB11" s="52"/>
      <c r="EC11" s="48"/>
      <c r="ED11" s="19"/>
      <c r="EE11" s="20"/>
      <c r="EF11" s="18"/>
      <c r="EG11" s="19"/>
      <c r="EH11" s="19"/>
      <c r="EI11" s="19"/>
      <c r="EJ11" s="19"/>
      <c r="EK11" s="20"/>
      <c r="EL11" s="18"/>
      <c r="EM11" s="19"/>
      <c r="EN11" s="19"/>
      <c r="EO11" s="19"/>
      <c r="EP11" s="19"/>
      <c r="EQ11" s="20"/>
      <c r="ER11" s="18"/>
      <c r="ES11" s="19"/>
      <c r="ET11" s="19"/>
      <c r="EU11" s="19"/>
      <c r="EV11" s="19"/>
      <c r="EW11" s="20"/>
      <c r="EX11" s="18"/>
      <c r="EY11" s="19"/>
      <c r="EZ11" s="19"/>
      <c r="FA11" s="19"/>
      <c r="FB11" s="19"/>
      <c r="FC11" s="20"/>
      <c r="FD11" s="18"/>
      <c r="FE11" s="19"/>
      <c r="FF11" s="19"/>
      <c r="FG11" s="19"/>
      <c r="FH11" s="19"/>
      <c r="FI11" s="20"/>
      <c r="FJ11" s="18"/>
      <c r="FK11" s="19"/>
      <c r="FL11" s="19"/>
      <c r="FM11" s="19"/>
      <c r="FN11" s="19"/>
      <c r="FO11" s="20"/>
      <c r="FP11" s="18"/>
      <c r="FQ11" s="19"/>
      <c r="FR11" s="19"/>
      <c r="FS11" s="19"/>
      <c r="FT11" s="19"/>
      <c r="FU11" s="20"/>
      <c r="FV11" s="18"/>
      <c r="FW11" s="19"/>
      <c r="FX11" s="19"/>
      <c r="FY11" s="19"/>
      <c r="FZ11" s="19"/>
      <c r="GA11" s="20"/>
      <c r="GB11" s="18"/>
      <c r="GC11" s="19"/>
      <c r="GD11" s="19"/>
      <c r="GE11" s="19"/>
      <c r="GF11" s="19"/>
      <c r="GG11" s="20"/>
      <c r="GH11" s="75" t="str">
        <f>IFERROR(VLOOKUP($C11,パターン表データ!$B$2:$K$111,9,FALSE),"")</f>
        <v/>
      </c>
      <c r="GI11" s="76" t="str">
        <f>IFERROR(VLOOKUP($C11,パターン表データ!$B$2:$K$111,10,FALSE),"")</f>
        <v/>
      </c>
      <c r="GJ11" s="92"/>
      <c r="GK11" s="93"/>
      <c r="GL11" s="94"/>
      <c r="GM11" s="95"/>
      <c r="GN11" s="96"/>
      <c r="GO11" s="97" t="s">
        <v>108</v>
      </c>
      <c r="GP11" s="96"/>
      <c r="GQ11" s="85">
        <f t="shared" si="2"/>
        <v>0</v>
      </c>
      <c r="GR11" s="110"/>
      <c r="GS11" s="33"/>
      <c r="GT11" s="21"/>
    </row>
    <row r="12" spans="1:202" ht="44.25" customHeight="1">
      <c r="A12" s="82">
        <f t="shared" si="0"/>
        <v>45754</v>
      </c>
      <c r="B12" s="81">
        <f t="shared" si="1"/>
        <v>2</v>
      </c>
      <c r="C12" s="91"/>
      <c r="D12" s="79" t="str">
        <f>IFERROR(VLOOKUP($C12,パターン表データ!$B$2:$K$111,2,FALSE),"")</f>
        <v/>
      </c>
      <c r="E12" s="79" t="str">
        <f>IFERROR(VLOOKUP($C12,パターン表データ!$B$2:$K$111,3,FALSE),"")</f>
        <v/>
      </c>
      <c r="F12" s="63" t="e">
        <f>VLOOKUP($C12,パターン表データ!$B$2:$K$111,4,FALSE)</f>
        <v>#N/A</v>
      </c>
      <c r="G12" s="64" t="e">
        <f>VLOOKUP($C12,パターン表データ!$B$2:$K$111,5,FALSE)</f>
        <v>#N/A</v>
      </c>
      <c r="H12" s="64" t="e">
        <f>VLOOKUP($C12,パターン表データ!$B$2:$K$111,6,FALSE)</f>
        <v>#N/A</v>
      </c>
      <c r="I12" s="64" t="e">
        <f>VLOOKUP($C12,パターン表データ!$B$2:$K$111,7,FALSE)</f>
        <v>#N/A</v>
      </c>
      <c r="J12" s="18"/>
      <c r="K12" s="19"/>
      <c r="L12" s="19"/>
      <c r="M12" s="19"/>
      <c r="N12" s="19"/>
      <c r="O12" s="20"/>
      <c r="P12" s="18"/>
      <c r="Q12" s="19"/>
      <c r="R12" s="19"/>
      <c r="S12" s="19"/>
      <c r="T12" s="19"/>
      <c r="U12" s="20"/>
      <c r="V12" s="18"/>
      <c r="W12" s="19"/>
      <c r="X12" s="59"/>
      <c r="Y12" s="48"/>
      <c r="Z12" s="19"/>
      <c r="AA12" s="52"/>
      <c r="AB12" s="48"/>
      <c r="AC12" s="19"/>
      <c r="AD12" s="19"/>
      <c r="AE12" s="19"/>
      <c r="AF12" s="19"/>
      <c r="AG12" s="20"/>
      <c r="AH12" s="18"/>
      <c r="AI12" s="19"/>
      <c r="AJ12" s="19"/>
      <c r="AK12" s="19"/>
      <c r="AL12" s="19"/>
      <c r="AM12" s="20"/>
      <c r="AN12" s="18"/>
      <c r="AO12" s="19"/>
      <c r="AP12" s="19"/>
      <c r="AQ12" s="19"/>
      <c r="AR12" s="19"/>
      <c r="AS12" s="20"/>
      <c r="AT12" s="18"/>
      <c r="AU12" s="19"/>
      <c r="AV12" s="19"/>
      <c r="AW12" s="19"/>
      <c r="AX12" s="19"/>
      <c r="AY12" s="20"/>
      <c r="AZ12" s="18"/>
      <c r="BA12" s="19"/>
      <c r="BB12" s="19"/>
      <c r="BC12" s="19"/>
      <c r="BD12" s="19"/>
      <c r="BE12" s="20"/>
      <c r="BF12" s="18"/>
      <c r="BG12" s="19"/>
      <c r="BH12" s="19"/>
      <c r="BI12" s="19"/>
      <c r="BJ12" s="19"/>
      <c r="BK12" s="20"/>
      <c r="BL12" s="18"/>
      <c r="BM12" s="19"/>
      <c r="BN12" s="19"/>
      <c r="BO12" s="19"/>
      <c r="BP12" s="19"/>
      <c r="BQ12" s="20"/>
      <c r="BR12" s="18"/>
      <c r="BS12" s="19"/>
      <c r="BT12" s="19"/>
      <c r="BU12" s="19"/>
      <c r="BV12" s="19"/>
      <c r="BW12" s="20"/>
      <c r="BX12" s="18"/>
      <c r="BY12" s="19"/>
      <c r="BZ12" s="19"/>
      <c r="CA12" s="19"/>
      <c r="CB12" s="19"/>
      <c r="CC12" s="20"/>
      <c r="CD12" s="18"/>
      <c r="CE12" s="19"/>
      <c r="CF12" s="19"/>
      <c r="CG12" s="19"/>
      <c r="CH12" s="19"/>
      <c r="CI12" s="20"/>
      <c r="CJ12" s="18"/>
      <c r="CK12" s="19"/>
      <c r="CL12" s="19"/>
      <c r="CM12" s="19"/>
      <c r="CN12" s="19"/>
      <c r="CO12" s="20"/>
      <c r="CP12" s="18"/>
      <c r="CQ12" s="19"/>
      <c r="CR12" s="19"/>
      <c r="CS12" s="19"/>
      <c r="CT12" s="19"/>
      <c r="CU12" s="20"/>
      <c r="CV12" s="18"/>
      <c r="CW12" s="19"/>
      <c r="CX12" s="19"/>
      <c r="CY12" s="19"/>
      <c r="CZ12" s="19"/>
      <c r="DA12" s="20"/>
      <c r="DB12" s="18"/>
      <c r="DC12" s="19"/>
      <c r="DD12" s="19"/>
      <c r="DE12" s="19"/>
      <c r="DF12" s="19"/>
      <c r="DG12" s="20"/>
      <c r="DH12" s="18"/>
      <c r="DI12" s="19"/>
      <c r="DJ12" s="19"/>
      <c r="DK12" s="19"/>
      <c r="DL12" s="19"/>
      <c r="DM12" s="20"/>
      <c r="DN12" s="18"/>
      <c r="DO12" s="19"/>
      <c r="DP12" s="19"/>
      <c r="DQ12" s="19"/>
      <c r="DR12" s="19"/>
      <c r="DS12" s="20"/>
      <c r="DT12" s="18"/>
      <c r="DU12" s="19"/>
      <c r="DV12" s="19"/>
      <c r="DW12" s="19"/>
      <c r="DX12" s="19"/>
      <c r="DY12" s="20"/>
      <c r="DZ12" s="18"/>
      <c r="EA12" s="19"/>
      <c r="EB12" s="52"/>
      <c r="EC12" s="48"/>
      <c r="ED12" s="19"/>
      <c r="EE12" s="20"/>
      <c r="EF12" s="18"/>
      <c r="EG12" s="19"/>
      <c r="EH12" s="19"/>
      <c r="EI12" s="19"/>
      <c r="EJ12" s="19"/>
      <c r="EK12" s="20"/>
      <c r="EL12" s="18"/>
      <c r="EM12" s="19"/>
      <c r="EN12" s="19"/>
      <c r="EO12" s="19"/>
      <c r="EP12" s="19"/>
      <c r="EQ12" s="20"/>
      <c r="ER12" s="18"/>
      <c r="ES12" s="19"/>
      <c r="ET12" s="19"/>
      <c r="EU12" s="19"/>
      <c r="EV12" s="19"/>
      <c r="EW12" s="20"/>
      <c r="EX12" s="18"/>
      <c r="EY12" s="19"/>
      <c r="EZ12" s="19"/>
      <c r="FA12" s="19"/>
      <c r="FB12" s="19"/>
      <c r="FC12" s="20"/>
      <c r="FD12" s="18"/>
      <c r="FE12" s="19"/>
      <c r="FF12" s="19"/>
      <c r="FG12" s="19"/>
      <c r="FH12" s="19"/>
      <c r="FI12" s="20"/>
      <c r="FJ12" s="18"/>
      <c r="FK12" s="19"/>
      <c r="FL12" s="19"/>
      <c r="FM12" s="19"/>
      <c r="FN12" s="19"/>
      <c r="FO12" s="20"/>
      <c r="FP12" s="18"/>
      <c r="FQ12" s="19"/>
      <c r="FR12" s="19"/>
      <c r="FS12" s="19"/>
      <c r="FT12" s="19"/>
      <c r="FU12" s="20"/>
      <c r="FV12" s="18"/>
      <c r="FW12" s="19"/>
      <c r="FX12" s="19"/>
      <c r="FY12" s="19"/>
      <c r="FZ12" s="19"/>
      <c r="GA12" s="20"/>
      <c r="GB12" s="18"/>
      <c r="GC12" s="19"/>
      <c r="GD12" s="19"/>
      <c r="GE12" s="19"/>
      <c r="GF12" s="19"/>
      <c r="GG12" s="20"/>
      <c r="GH12" s="75" t="str">
        <f>IFERROR(VLOOKUP($C12,パターン表データ!$B$2:$K$111,9,FALSE),"")</f>
        <v/>
      </c>
      <c r="GI12" s="76" t="str">
        <f>IFERROR(VLOOKUP($C12,パターン表データ!$B$2:$K$111,10,FALSE),"")</f>
        <v/>
      </c>
      <c r="GJ12" s="92"/>
      <c r="GK12" s="93"/>
      <c r="GL12" s="94"/>
      <c r="GM12" s="95"/>
      <c r="GN12" s="96"/>
      <c r="GO12" s="97" t="s">
        <v>108</v>
      </c>
      <c r="GP12" s="96"/>
      <c r="GQ12" s="85">
        <f t="shared" si="2"/>
        <v>0</v>
      </c>
      <c r="GR12" s="110"/>
      <c r="GS12" s="33"/>
      <c r="GT12" s="21"/>
    </row>
    <row r="13" spans="1:202" ht="44.25" customHeight="1">
      <c r="A13" s="82">
        <f t="shared" si="0"/>
        <v>45755</v>
      </c>
      <c r="B13" s="81">
        <f t="shared" si="1"/>
        <v>3</v>
      </c>
      <c r="C13" s="91"/>
      <c r="D13" s="79" t="str">
        <f>IFERROR(VLOOKUP($C13,パターン表データ!$B$2:$K$111,2,FALSE),"")</f>
        <v/>
      </c>
      <c r="E13" s="79" t="str">
        <f>IFERROR(VLOOKUP($C13,パターン表データ!$B$2:$K$111,3,FALSE),"")</f>
        <v/>
      </c>
      <c r="F13" s="63" t="e">
        <f>VLOOKUP($C13,パターン表データ!$B$2:$K$111,4,FALSE)</f>
        <v>#N/A</v>
      </c>
      <c r="G13" s="64" t="e">
        <f>VLOOKUP($C13,パターン表データ!$B$2:$K$111,5,FALSE)</f>
        <v>#N/A</v>
      </c>
      <c r="H13" s="64" t="e">
        <f>VLOOKUP($C13,パターン表データ!$B$2:$K$111,6,FALSE)</f>
        <v>#N/A</v>
      </c>
      <c r="I13" s="64" t="e">
        <f>VLOOKUP($C13,パターン表データ!$B$2:$K$111,7,FALSE)</f>
        <v>#N/A</v>
      </c>
      <c r="J13" s="18"/>
      <c r="K13" s="19"/>
      <c r="L13" s="19"/>
      <c r="M13" s="19"/>
      <c r="N13" s="19"/>
      <c r="O13" s="20"/>
      <c r="P13" s="18"/>
      <c r="Q13" s="19"/>
      <c r="R13" s="19"/>
      <c r="S13" s="19"/>
      <c r="T13" s="19"/>
      <c r="U13" s="20"/>
      <c r="V13" s="18"/>
      <c r="W13" s="19"/>
      <c r="X13" s="59"/>
      <c r="Y13" s="48"/>
      <c r="Z13" s="19"/>
      <c r="AA13" s="52"/>
      <c r="AB13" s="48"/>
      <c r="AC13" s="19"/>
      <c r="AD13" s="19"/>
      <c r="AE13" s="19"/>
      <c r="AF13" s="19"/>
      <c r="AG13" s="20"/>
      <c r="AH13" s="18"/>
      <c r="AI13" s="19"/>
      <c r="AJ13" s="19"/>
      <c r="AK13" s="19"/>
      <c r="AL13" s="19"/>
      <c r="AM13" s="20"/>
      <c r="AN13" s="18"/>
      <c r="AO13" s="19"/>
      <c r="AP13" s="19"/>
      <c r="AQ13" s="19"/>
      <c r="AR13" s="19"/>
      <c r="AS13" s="20"/>
      <c r="AT13" s="18"/>
      <c r="AU13" s="19"/>
      <c r="AV13" s="19"/>
      <c r="AW13" s="19"/>
      <c r="AX13" s="19"/>
      <c r="AY13" s="20"/>
      <c r="AZ13" s="18"/>
      <c r="BA13" s="19"/>
      <c r="BB13" s="19"/>
      <c r="BC13" s="19"/>
      <c r="BD13" s="19"/>
      <c r="BE13" s="20"/>
      <c r="BF13" s="18"/>
      <c r="BG13" s="19"/>
      <c r="BH13" s="19"/>
      <c r="BI13" s="19"/>
      <c r="BJ13" s="19"/>
      <c r="BK13" s="20"/>
      <c r="BL13" s="18"/>
      <c r="BM13" s="19"/>
      <c r="BN13" s="19"/>
      <c r="BO13" s="19"/>
      <c r="BP13" s="19"/>
      <c r="BQ13" s="20"/>
      <c r="BR13" s="18"/>
      <c r="BS13" s="19"/>
      <c r="BT13" s="19"/>
      <c r="BU13" s="19"/>
      <c r="BV13" s="19"/>
      <c r="BW13" s="20"/>
      <c r="BX13" s="18"/>
      <c r="BY13" s="19"/>
      <c r="BZ13" s="19"/>
      <c r="CA13" s="19"/>
      <c r="CB13" s="19"/>
      <c r="CC13" s="20"/>
      <c r="CD13" s="18"/>
      <c r="CE13" s="19"/>
      <c r="CF13" s="19"/>
      <c r="CG13" s="19"/>
      <c r="CH13" s="19"/>
      <c r="CI13" s="20"/>
      <c r="CJ13" s="18"/>
      <c r="CK13" s="19"/>
      <c r="CL13" s="19"/>
      <c r="CM13" s="19"/>
      <c r="CN13" s="19"/>
      <c r="CO13" s="20"/>
      <c r="CP13" s="18"/>
      <c r="CQ13" s="19"/>
      <c r="CR13" s="19"/>
      <c r="CS13" s="19"/>
      <c r="CT13" s="19"/>
      <c r="CU13" s="20"/>
      <c r="CV13" s="18"/>
      <c r="CW13" s="19"/>
      <c r="CX13" s="19"/>
      <c r="CY13" s="19"/>
      <c r="CZ13" s="19"/>
      <c r="DA13" s="20"/>
      <c r="DB13" s="18"/>
      <c r="DC13" s="19"/>
      <c r="DD13" s="19"/>
      <c r="DE13" s="19"/>
      <c r="DF13" s="19"/>
      <c r="DG13" s="20"/>
      <c r="DH13" s="18"/>
      <c r="DI13" s="19"/>
      <c r="DJ13" s="19"/>
      <c r="DK13" s="19"/>
      <c r="DL13" s="19"/>
      <c r="DM13" s="20"/>
      <c r="DN13" s="18"/>
      <c r="DO13" s="19"/>
      <c r="DP13" s="19"/>
      <c r="DQ13" s="19"/>
      <c r="DR13" s="19"/>
      <c r="DS13" s="20"/>
      <c r="DT13" s="18"/>
      <c r="DU13" s="19"/>
      <c r="DV13" s="19"/>
      <c r="DW13" s="19"/>
      <c r="DX13" s="19"/>
      <c r="DY13" s="20"/>
      <c r="DZ13" s="18"/>
      <c r="EA13" s="19"/>
      <c r="EB13" s="52"/>
      <c r="EC13" s="48"/>
      <c r="ED13" s="19"/>
      <c r="EE13" s="20"/>
      <c r="EF13" s="18"/>
      <c r="EG13" s="19"/>
      <c r="EH13" s="19"/>
      <c r="EI13" s="19"/>
      <c r="EJ13" s="19"/>
      <c r="EK13" s="20"/>
      <c r="EL13" s="18"/>
      <c r="EM13" s="19"/>
      <c r="EN13" s="19"/>
      <c r="EO13" s="19"/>
      <c r="EP13" s="19"/>
      <c r="EQ13" s="20"/>
      <c r="ER13" s="18"/>
      <c r="ES13" s="19"/>
      <c r="ET13" s="19"/>
      <c r="EU13" s="19"/>
      <c r="EV13" s="19"/>
      <c r="EW13" s="20"/>
      <c r="EX13" s="18"/>
      <c r="EY13" s="19"/>
      <c r="EZ13" s="19"/>
      <c r="FA13" s="19"/>
      <c r="FB13" s="19"/>
      <c r="FC13" s="20"/>
      <c r="FD13" s="18"/>
      <c r="FE13" s="19"/>
      <c r="FF13" s="19"/>
      <c r="FG13" s="19"/>
      <c r="FH13" s="19"/>
      <c r="FI13" s="20"/>
      <c r="FJ13" s="18"/>
      <c r="FK13" s="19"/>
      <c r="FL13" s="19"/>
      <c r="FM13" s="19"/>
      <c r="FN13" s="19"/>
      <c r="FO13" s="20"/>
      <c r="FP13" s="18"/>
      <c r="FQ13" s="19"/>
      <c r="FR13" s="19"/>
      <c r="FS13" s="19"/>
      <c r="FT13" s="19"/>
      <c r="FU13" s="20"/>
      <c r="FV13" s="18"/>
      <c r="FW13" s="19"/>
      <c r="FX13" s="19"/>
      <c r="FY13" s="19"/>
      <c r="FZ13" s="19"/>
      <c r="GA13" s="20"/>
      <c r="GB13" s="18"/>
      <c r="GC13" s="19"/>
      <c r="GD13" s="19"/>
      <c r="GE13" s="19"/>
      <c r="GF13" s="19"/>
      <c r="GG13" s="20"/>
      <c r="GH13" s="75" t="str">
        <f>IFERROR(VLOOKUP($C13,パターン表データ!$B$2:$K$111,9,FALSE),"")</f>
        <v/>
      </c>
      <c r="GI13" s="76" t="str">
        <f>IFERROR(VLOOKUP($C13,パターン表データ!$B$2:$K$111,10,FALSE),"")</f>
        <v/>
      </c>
      <c r="GJ13" s="92"/>
      <c r="GK13" s="93"/>
      <c r="GL13" s="94"/>
      <c r="GM13" s="95"/>
      <c r="GN13" s="96"/>
      <c r="GO13" s="97" t="s">
        <v>108</v>
      </c>
      <c r="GP13" s="96"/>
      <c r="GQ13" s="85">
        <f t="shared" si="2"/>
        <v>0</v>
      </c>
      <c r="GR13" s="110"/>
      <c r="GS13" s="33"/>
      <c r="GT13" s="21"/>
    </row>
    <row r="14" spans="1:202" ht="44.25" customHeight="1">
      <c r="A14" s="82">
        <f t="shared" si="0"/>
        <v>45756</v>
      </c>
      <c r="B14" s="81">
        <f t="shared" si="1"/>
        <v>4</v>
      </c>
      <c r="C14" s="91"/>
      <c r="D14" s="79" t="str">
        <f>IFERROR(VLOOKUP($C14,パターン表データ!$B$2:$K$111,2,FALSE),"")</f>
        <v/>
      </c>
      <c r="E14" s="79" t="str">
        <f>IFERROR(VLOOKUP($C14,パターン表データ!$B$2:$K$111,3,FALSE),"")</f>
        <v/>
      </c>
      <c r="F14" s="63" t="e">
        <f>VLOOKUP($C14,パターン表データ!$B$2:$K$111,4,FALSE)</f>
        <v>#N/A</v>
      </c>
      <c r="G14" s="64" t="e">
        <f>VLOOKUP($C14,パターン表データ!$B$2:$K$111,5,FALSE)</f>
        <v>#N/A</v>
      </c>
      <c r="H14" s="64" t="e">
        <f>VLOOKUP($C14,パターン表データ!$B$2:$K$111,6,FALSE)</f>
        <v>#N/A</v>
      </c>
      <c r="I14" s="64" t="e">
        <f>VLOOKUP($C14,パターン表データ!$B$2:$K$111,7,FALSE)</f>
        <v>#N/A</v>
      </c>
      <c r="J14" s="18"/>
      <c r="K14" s="19"/>
      <c r="L14" s="19"/>
      <c r="M14" s="19"/>
      <c r="N14" s="19"/>
      <c r="O14" s="20"/>
      <c r="P14" s="18"/>
      <c r="Q14" s="19"/>
      <c r="R14" s="19"/>
      <c r="S14" s="19"/>
      <c r="T14" s="19"/>
      <c r="U14" s="20"/>
      <c r="V14" s="18"/>
      <c r="W14" s="19"/>
      <c r="X14" s="59"/>
      <c r="Y14" s="48"/>
      <c r="Z14" s="19"/>
      <c r="AA14" s="52"/>
      <c r="AB14" s="48"/>
      <c r="AC14" s="19"/>
      <c r="AD14" s="19"/>
      <c r="AE14" s="19"/>
      <c r="AF14" s="19"/>
      <c r="AG14" s="20"/>
      <c r="AH14" s="18"/>
      <c r="AI14" s="19"/>
      <c r="AJ14" s="19"/>
      <c r="AK14" s="19"/>
      <c r="AL14" s="19"/>
      <c r="AM14" s="20"/>
      <c r="AN14" s="18"/>
      <c r="AO14" s="19"/>
      <c r="AP14" s="19"/>
      <c r="AQ14" s="19"/>
      <c r="AR14" s="19"/>
      <c r="AS14" s="20"/>
      <c r="AT14" s="18"/>
      <c r="AU14" s="19"/>
      <c r="AV14" s="19"/>
      <c r="AW14" s="19"/>
      <c r="AX14" s="19"/>
      <c r="AY14" s="20"/>
      <c r="AZ14" s="18"/>
      <c r="BA14" s="19"/>
      <c r="BB14" s="19"/>
      <c r="BC14" s="19"/>
      <c r="BD14" s="19"/>
      <c r="BE14" s="20"/>
      <c r="BF14" s="18"/>
      <c r="BG14" s="19"/>
      <c r="BH14" s="19"/>
      <c r="BI14" s="19"/>
      <c r="BJ14" s="19"/>
      <c r="BK14" s="20"/>
      <c r="BL14" s="18"/>
      <c r="BM14" s="19"/>
      <c r="BN14" s="19"/>
      <c r="BO14" s="19"/>
      <c r="BP14" s="19"/>
      <c r="BQ14" s="20"/>
      <c r="BR14" s="18"/>
      <c r="BS14" s="19"/>
      <c r="BT14" s="19"/>
      <c r="BU14" s="19"/>
      <c r="BV14" s="19"/>
      <c r="BW14" s="20"/>
      <c r="BX14" s="18"/>
      <c r="BY14" s="19"/>
      <c r="BZ14" s="19"/>
      <c r="CA14" s="19"/>
      <c r="CB14" s="19"/>
      <c r="CC14" s="20"/>
      <c r="CD14" s="18"/>
      <c r="CE14" s="19"/>
      <c r="CF14" s="19"/>
      <c r="CG14" s="19"/>
      <c r="CH14" s="19"/>
      <c r="CI14" s="20"/>
      <c r="CJ14" s="18"/>
      <c r="CK14" s="19"/>
      <c r="CL14" s="19"/>
      <c r="CM14" s="19"/>
      <c r="CN14" s="19"/>
      <c r="CO14" s="20"/>
      <c r="CP14" s="18"/>
      <c r="CQ14" s="19"/>
      <c r="CR14" s="19"/>
      <c r="CS14" s="19"/>
      <c r="CT14" s="19"/>
      <c r="CU14" s="20"/>
      <c r="CV14" s="18"/>
      <c r="CW14" s="19"/>
      <c r="CX14" s="19"/>
      <c r="CY14" s="19"/>
      <c r="CZ14" s="19"/>
      <c r="DA14" s="20"/>
      <c r="DB14" s="18"/>
      <c r="DC14" s="19"/>
      <c r="DD14" s="19"/>
      <c r="DE14" s="19"/>
      <c r="DF14" s="19"/>
      <c r="DG14" s="20"/>
      <c r="DH14" s="18"/>
      <c r="DI14" s="19"/>
      <c r="DJ14" s="19"/>
      <c r="DK14" s="19"/>
      <c r="DL14" s="19"/>
      <c r="DM14" s="20"/>
      <c r="DN14" s="18"/>
      <c r="DO14" s="19"/>
      <c r="DP14" s="19"/>
      <c r="DQ14" s="19"/>
      <c r="DR14" s="19"/>
      <c r="DS14" s="20"/>
      <c r="DT14" s="18"/>
      <c r="DU14" s="19"/>
      <c r="DV14" s="19"/>
      <c r="DW14" s="19"/>
      <c r="DX14" s="19"/>
      <c r="DY14" s="20"/>
      <c r="DZ14" s="18"/>
      <c r="EA14" s="19"/>
      <c r="EB14" s="52"/>
      <c r="EC14" s="48"/>
      <c r="ED14" s="19"/>
      <c r="EE14" s="20"/>
      <c r="EF14" s="18"/>
      <c r="EG14" s="19"/>
      <c r="EH14" s="19"/>
      <c r="EI14" s="19"/>
      <c r="EJ14" s="19"/>
      <c r="EK14" s="20"/>
      <c r="EL14" s="18"/>
      <c r="EM14" s="19"/>
      <c r="EN14" s="19"/>
      <c r="EO14" s="19"/>
      <c r="EP14" s="19"/>
      <c r="EQ14" s="20"/>
      <c r="ER14" s="18"/>
      <c r="ES14" s="19"/>
      <c r="ET14" s="19"/>
      <c r="EU14" s="19"/>
      <c r="EV14" s="19"/>
      <c r="EW14" s="20"/>
      <c r="EX14" s="18"/>
      <c r="EY14" s="19"/>
      <c r="EZ14" s="19"/>
      <c r="FA14" s="19"/>
      <c r="FB14" s="19"/>
      <c r="FC14" s="20"/>
      <c r="FD14" s="18"/>
      <c r="FE14" s="19"/>
      <c r="FF14" s="19"/>
      <c r="FG14" s="19"/>
      <c r="FH14" s="19"/>
      <c r="FI14" s="20"/>
      <c r="FJ14" s="18"/>
      <c r="FK14" s="19"/>
      <c r="FL14" s="19"/>
      <c r="FM14" s="19"/>
      <c r="FN14" s="19"/>
      <c r="FO14" s="20"/>
      <c r="FP14" s="18"/>
      <c r="FQ14" s="19"/>
      <c r="FR14" s="19"/>
      <c r="FS14" s="19"/>
      <c r="FT14" s="19"/>
      <c r="FU14" s="20"/>
      <c r="FV14" s="18"/>
      <c r="FW14" s="19"/>
      <c r="FX14" s="19"/>
      <c r="FY14" s="19"/>
      <c r="FZ14" s="19"/>
      <c r="GA14" s="20"/>
      <c r="GB14" s="18"/>
      <c r="GC14" s="19"/>
      <c r="GD14" s="19"/>
      <c r="GE14" s="19"/>
      <c r="GF14" s="19"/>
      <c r="GG14" s="20"/>
      <c r="GH14" s="75" t="str">
        <f>IFERROR(VLOOKUP($C14,パターン表データ!$B$2:$K$111,9,FALSE),"")</f>
        <v/>
      </c>
      <c r="GI14" s="76" t="str">
        <f>IFERROR(VLOOKUP($C14,パターン表データ!$B$2:$K$111,10,FALSE),"")</f>
        <v/>
      </c>
      <c r="GJ14" s="92"/>
      <c r="GK14" s="93"/>
      <c r="GL14" s="94"/>
      <c r="GM14" s="95"/>
      <c r="GN14" s="96"/>
      <c r="GO14" s="97" t="s">
        <v>108</v>
      </c>
      <c r="GP14" s="96"/>
      <c r="GQ14" s="85">
        <f t="shared" si="2"/>
        <v>0</v>
      </c>
      <c r="GR14" s="110"/>
      <c r="GS14" s="33"/>
      <c r="GT14" s="21"/>
    </row>
    <row r="15" spans="1:202" ht="44.25" customHeight="1">
      <c r="A15" s="82">
        <f t="shared" si="0"/>
        <v>45757</v>
      </c>
      <c r="B15" s="81">
        <f t="shared" si="1"/>
        <v>5</v>
      </c>
      <c r="C15" s="91"/>
      <c r="D15" s="79" t="str">
        <f>IFERROR(VLOOKUP($C15,パターン表データ!$B$2:$K$111,2,FALSE),"")</f>
        <v/>
      </c>
      <c r="E15" s="79" t="str">
        <f>IFERROR(VLOOKUP($C15,パターン表データ!$B$2:$K$111,3,FALSE),"")</f>
        <v/>
      </c>
      <c r="F15" s="63" t="e">
        <f>VLOOKUP($C15,パターン表データ!$B$2:$K$111,4,FALSE)</f>
        <v>#N/A</v>
      </c>
      <c r="G15" s="64" t="e">
        <f>VLOOKUP($C15,パターン表データ!$B$2:$K$111,5,FALSE)</f>
        <v>#N/A</v>
      </c>
      <c r="H15" s="64" t="e">
        <f>VLOOKUP($C15,パターン表データ!$B$2:$K$111,6,FALSE)</f>
        <v>#N/A</v>
      </c>
      <c r="I15" s="64" t="e">
        <f>VLOOKUP($C15,パターン表データ!$B$2:$K$111,7,FALSE)</f>
        <v>#N/A</v>
      </c>
      <c r="J15" s="18"/>
      <c r="K15" s="19"/>
      <c r="L15" s="19"/>
      <c r="M15" s="19"/>
      <c r="N15" s="19"/>
      <c r="O15" s="20"/>
      <c r="P15" s="18"/>
      <c r="Q15" s="19"/>
      <c r="R15" s="19"/>
      <c r="S15" s="19"/>
      <c r="T15" s="19"/>
      <c r="U15" s="20"/>
      <c r="V15" s="18"/>
      <c r="W15" s="19"/>
      <c r="X15" s="59"/>
      <c r="Y15" s="48"/>
      <c r="Z15" s="19"/>
      <c r="AA15" s="52"/>
      <c r="AB15" s="48"/>
      <c r="AC15" s="19"/>
      <c r="AD15" s="19"/>
      <c r="AE15" s="19"/>
      <c r="AF15" s="19"/>
      <c r="AG15" s="20"/>
      <c r="AH15" s="18"/>
      <c r="AI15" s="19"/>
      <c r="AJ15" s="19"/>
      <c r="AK15" s="19"/>
      <c r="AL15" s="19"/>
      <c r="AM15" s="20"/>
      <c r="AN15" s="18"/>
      <c r="AO15" s="19"/>
      <c r="AP15" s="19"/>
      <c r="AQ15" s="19"/>
      <c r="AR15" s="19"/>
      <c r="AS15" s="20"/>
      <c r="AT15" s="18"/>
      <c r="AU15" s="19"/>
      <c r="AV15" s="19"/>
      <c r="AW15" s="19"/>
      <c r="AX15" s="19"/>
      <c r="AY15" s="20"/>
      <c r="AZ15" s="18"/>
      <c r="BA15" s="19"/>
      <c r="BB15" s="19"/>
      <c r="BC15" s="19"/>
      <c r="BD15" s="19"/>
      <c r="BE15" s="20"/>
      <c r="BF15" s="18"/>
      <c r="BG15" s="19"/>
      <c r="BH15" s="19"/>
      <c r="BI15" s="19"/>
      <c r="BJ15" s="19"/>
      <c r="BK15" s="20"/>
      <c r="BL15" s="18"/>
      <c r="BM15" s="19"/>
      <c r="BN15" s="19"/>
      <c r="BO15" s="19"/>
      <c r="BP15" s="19"/>
      <c r="BQ15" s="20"/>
      <c r="BR15" s="18"/>
      <c r="BS15" s="19"/>
      <c r="BT15" s="19"/>
      <c r="BU15" s="19"/>
      <c r="BV15" s="19"/>
      <c r="BW15" s="20"/>
      <c r="BX15" s="18"/>
      <c r="BY15" s="19"/>
      <c r="BZ15" s="19"/>
      <c r="CA15" s="19"/>
      <c r="CB15" s="19"/>
      <c r="CC15" s="20"/>
      <c r="CD15" s="18"/>
      <c r="CE15" s="19"/>
      <c r="CF15" s="19"/>
      <c r="CG15" s="19"/>
      <c r="CH15" s="19"/>
      <c r="CI15" s="20"/>
      <c r="CJ15" s="18"/>
      <c r="CK15" s="19"/>
      <c r="CL15" s="19"/>
      <c r="CM15" s="19"/>
      <c r="CN15" s="19"/>
      <c r="CO15" s="20"/>
      <c r="CP15" s="18"/>
      <c r="CQ15" s="19"/>
      <c r="CR15" s="19"/>
      <c r="CS15" s="19"/>
      <c r="CT15" s="19"/>
      <c r="CU15" s="20"/>
      <c r="CV15" s="18"/>
      <c r="CW15" s="19"/>
      <c r="CX15" s="19"/>
      <c r="CY15" s="19"/>
      <c r="CZ15" s="19"/>
      <c r="DA15" s="20"/>
      <c r="DB15" s="18"/>
      <c r="DC15" s="19"/>
      <c r="DD15" s="19"/>
      <c r="DE15" s="19"/>
      <c r="DF15" s="19"/>
      <c r="DG15" s="20"/>
      <c r="DH15" s="18"/>
      <c r="DI15" s="19"/>
      <c r="DJ15" s="19"/>
      <c r="DK15" s="19"/>
      <c r="DL15" s="19"/>
      <c r="DM15" s="20"/>
      <c r="DN15" s="18"/>
      <c r="DO15" s="19"/>
      <c r="DP15" s="19"/>
      <c r="DQ15" s="19"/>
      <c r="DR15" s="19"/>
      <c r="DS15" s="20"/>
      <c r="DT15" s="18"/>
      <c r="DU15" s="19"/>
      <c r="DV15" s="19"/>
      <c r="DW15" s="19"/>
      <c r="DX15" s="19"/>
      <c r="DY15" s="20"/>
      <c r="DZ15" s="18"/>
      <c r="EA15" s="19"/>
      <c r="EB15" s="52"/>
      <c r="EC15" s="48"/>
      <c r="ED15" s="19"/>
      <c r="EE15" s="20"/>
      <c r="EF15" s="18"/>
      <c r="EG15" s="19"/>
      <c r="EH15" s="19"/>
      <c r="EI15" s="19"/>
      <c r="EJ15" s="19"/>
      <c r="EK15" s="20"/>
      <c r="EL15" s="18"/>
      <c r="EM15" s="19"/>
      <c r="EN15" s="19"/>
      <c r="EO15" s="19"/>
      <c r="EP15" s="19"/>
      <c r="EQ15" s="20"/>
      <c r="ER15" s="18"/>
      <c r="ES15" s="19"/>
      <c r="ET15" s="19"/>
      <c r="EU15" s="19"/>
      <c r="EV15" s="19"/>
      <c r="EW15" s="20"/>
      <c r="EX15" s="18"/>
      <c r="EY15" s="19"/>
      <c r="EZ15" s="19"/>
      <c r="FA15" s="19"/>
      <c r="FB15" s="19"/>
      <c r="FC15" s="20"/>
      <c r="FD15" s="18"/>
      <c r="FE15" s="19"/>
      <c r="FF15" s="19"/>
      <c r="FG15" s="19"/>
      <c r="FH15" s="19"/>
      <c r="FI15" s="20"/>
      <c r="FJ15" s="18"/>
      <c r="FK15" s="19"/>
      <c r="FL15" s="19"/>
      <c r="FM15" s="19"/>
      <c r="FN15" s="19"/>
      <c r="FO15" s="20"/>
      <c r="FP15" s="18"/>
      <c r="FQ15" s="19"/>
      <c r="FR15" s="19"/>
      <c r="FS15" s="19"/>
      <c r="FT15" s="19"/>
      <c r="FU15" s="20"/>
      <c r="FV15" s="18"/>
      <c r="FW15" s="19"/>
      <c r="FX15" s="19"/>
      <c r="FY15" s="19"/>
      <c r="FZ15" s="19"/>
      <c r="GA15" s="20"/>
      <c r="GB15" s="18"/>
      <c r="GC15" s="19"/>
      <c r="GD15" s="19"/>
      <c r="GE15" s="19"/>
      <c r="GF15" s="19"/>
      <c r="GG15" s="20"/>
      <c r="GH15" s="75" t="str">
        <f>IFERROR(VLOOKUP($C15,パターン表データ!$B$2:$K$111,9,FALSE),"")</f>
        <v/>
      </c>
      <c r="GI15" s="76" t="str">
        <f>IFERROR(VLOOKUP($C15,パターン表データ!$B$2:$K$111,10,FALSE),"")</f>
        <v/>
      </c>
      <c r="GJ15" s="92"/>
      <c r="GK15" s="93"/>
      <c r="GL15" s="94"/>
      <c r="GM15" s="95"/>
      <c r="GN15" s="96"/>
      <c r="GO15" s="97" t="s">
        <v>108</v>
      </c>
      <c r="GP15" s="96"/>
      <c r="GQ15" s="85">
        <f t="shared" si="2"/>
        <v>0</v>
      </c>
      <c r="GR15" s="110"/>
      <c r="GS15" s="33"/>
      <c r="GT15" s="21"/>
    </row>
    <row r="16" spans="1:202" ht="44.25" customHeight="1">
      <c r="A16" s="82">
        <f t="shared" si="0"/>
        <v>45758</v>
      </c>
      <c r="B16" s="81">
        <f t="shared" si="1"/>
        <v>6</v>
      </c>
      <c r="C16" s="91"/>
      <c r="D16" s="79" t="str">
        <f>IFERROR(VLOOKUP($C16,パターン表データ!$B$2:$K$111,2,FALSE),"")</f>
        <v/>
      </c>
      <c r="E16" s="79" t="str">
        <f>IFERROR(VLOOKUP($C16,パターン表データ!$B$2:$K$111,3,FALSE),"")</f>
        <v/>
      </c>
      <c r="F16" s="63" t="e">
        <f>VLOOKUP($C16,パターン表データ!$B$2:$K$111,4,FALSE)</f>
        <v>#N/A</v>
      </c>
      <c r="G16" s="64" t="e">
        <f>VLOOKUP($C16,パターン表データ!$B$2:$K$111,5,FALSE)</f>
        <v>#N/A</v>
      </c>
      <c r="H16" s="64" t="e">
        <f>VLOOKUP($C16,パターン表データ!$B$2:$K$111,6,FALSE)</f>
        <v>#N/A</v>
      </c>
      <c r="I16" s="64" t="e">
        <f>VLOOKUP($C16,パターン表データ!$B$2:$K$111,7,FALSE)</f>
        <v>#N/A</v>
      </c>
      <c r="J16" s="18"/>
      <c r="K16" s="19"/>
      <c r="L16" s="19"/>
      <c r="M16" s="19"/>
      <c r="N16" s="19"/>
      <c r="O16" s="20"/>
      <c r="P16" s="18"/>
      <c r="Q16" s="19"/>
      <c r="R16" s="19"/>
      <c r="S16" s="19"/>
      <c r="T16" s="19"/>
      <c r="U16" s="20"/>
      <c r="V16" s="18"/>
      <c r="W16" s="19"/>
      <c r="X16" s="59"/>
      <c r="Y16" s="48"/>
      <c r="Z16" s="19"/>
      <c r="AA16" s="52"/>
      <c r="AB16" s="48"/>
      <c r="AC16" s="19"/>
      <c r="AD16" s="19"/>
      <c r="AE16" s="19"/>
      <c r="AF16" s="19"/>
      <c r="AG16" s="20"/>
      <c r="AH16" s="18"/>
      <c r="AI16" s="19"/>
      <c r="AJ16" s="19"/>
      <c r="AK16" s="19"/>
      <c r="AL16" s="19"/>
      <c r="AM16" s="20"/>
      <c r="AN16" s="18"/>
      <c r="AO16" s="19"/>
      <c r="AP16" s="19"/>
      <c r="AQ16" s="19"/>
      <c r="AR16" s="19"/>
      <c r="AS16" s="20"/>
      <c r="AT16" s="18"/>
      <c r="AU16" s="19"/>
      <c r="AV16" s="19"/>
      <c r="AW16" s="19"/>
      <c r="AX16" s="19"/>
      <c r="AY16" s="20"/>
      <c r="AZ16" s="18"/>
      <c r="BA16" s="19"/>
      <c r="BB16" s="19"/>
      <c r="BC16" s="19"/>
      <c r="BD16" s="19"/>
      <c r="BE16" s="20"/>
      <c r="BF16" s="18"/>
      <c r="BG16" s="19"/>
      <c r="BH16" s="19"/>
      <c r="BI16" s="19"/>
      <c r="BJ16" s="19"/>
      <c r="BK16" s="20"/>
      <c r="BL16" s="18"/>
      <c r="BM16" s="19"/>
      <c r="BN16" s="19"/>
      <c r="BO16" s="19"/>
      <c r="BP16" s="19"/>
      <c r="BQ16" s="20"/>
      <c r="BR16" s="18"/>
      <c r="BS16" s="19"/>
      <c r="BT16" s="19"/>
      <c r="BU16" s="19"/>
      <c r="BV16" s="19"/>
      <c r="BW16" s="20"/>
      <c r="BX16" s="18"/>
      <c r="BY16" s="19"/>
      <c r="BZ16" s="19"/>
      <c r="CA16" s="19"/>
      <c r="CB16" s="19"/>
      <c r="CC16" s="20"/>
      <c r="CD16" s="18"/>
      <c r="CE16" s="19"/>
      <c r="CF16" s="19"/>
      <c r="CG16" s="19"/>
      <c r="CH16" s="19"/>
      <c r="CI16" s="20"/>
      <c r="CJ16" s="18"/>
      <c r="CK16" s="19"/>
      <c r="CL16" s="19"/>
      <c r="CM16" s="19"/>
      <c r="CN16" s="19"/>
      <c r="CO16" s="20"/>
      <c r="CP16" s="18"/>
      <c r="CQ16" s="19"/>
      <c r="CR16" s="19"/>
      <c r="CS16" s="19"/>
      <c r="CT16" s="19"/>
      <c r="CU16" s="20"/>
      <c r="CV16" s="18"/>
      <c r="CW16" s="19"/>
      <c r="CX16" s="19"/>
      <c r="CY16" s="19"/>
      <c r="CZ16" s="19"/>
      <c r="DA16" s="20"/>
      <c r="DB16" s="18"/>
      <c r="DC16" s="19"/>
      <c r="DD16" s="19"/>
      <c r="DE16" s="19"/>
      <c r="DF16" s="19"/>
      <c r="DG16" s="20"/>
      <c r="DH16" s="18"/>
      <c r="DI16" s="19"/>
      <c r="DJ16" s="19"/>
      <c r="DK16" s="19"/>
      <c r="DL16" s="19"/>
      <c r="DM16" s="20"/>
      <c r="DN16" s="18"/>
      <c r="DO16" s="19"/>
      <c r="DP16" s="19"/>
      <c r="DQ16" s="19"/>
      <c r="DR16" s="19"/>
      <c r="DS16" s="20"/>
      <c r="DT16" s="18"/>
      <c r="DU16" s="19"/>
      <c r="DV16" s="19"/>
      <c r="DW16" s="19"/>
      <c r="DX16" s="19"/>
      <c r="DY16" s="20"/>
      <c r="DZ16" s="18"/>
      <c r="EA16" s="19"/>
      <c r="EB16" s="52"/>
      <c r="EC16" s="48"/>
      <c r="ED16" s="19"/>
      <c r="EE16" s="20"/>
      <c r="EF16" s="18"/>
      <c r="EG16" s="19"/>
      <c r="EH16" s="19"/>
      <c r="EI16" s="19"/>
      <c r="EJ16" s="19"/>
      <c r="EK16" s="20"/>
      <c r="EL16" s="18"/>
      <c r="EM16" s="19"/>
      <c r="EN16" s="19"/>
      <c r="EO16" s="19"/>
      <c r="EP16" s="19"/>
      <c r="EQ16" s="20"/>
      <c r="ER16" s="18"/>
      <c r="ES16" s="19"/>
      <c r="ET16" s="19"/>
      <c r="EU16" s="19"/>
      <c r="EV16" s="19"/>
      <c r="EW16" s="20"/>
      <c r="EX16" s="18"/>
      <c r="EY16" s="19"/>
      <c r="EZ16" s="19"/>
      <c r="FA16" s="19"/>
      <c r="FB16" s="19"/>
      <c r="FC16" s="20"/>
      <c r="FD16" s="18"/>
      <c r="FE16" s="19"/>
      <c r="FF16" s="19"/>
      <c r="FG16" s="19"/>
      <c r="FH16" s="19"/>
      <c r="FI16" s="20"/>
      <c r="FJ16" s="18"/>
      <c r="FK16" s="19"/>
      <c r="FL16" s="19"/>
      <c r="FM16" s="19"/>
      <c r="FN16" s="19"/>
      <c r="FO16" s="20"/>
      <c r="FP16" s="18"/>
      <c r="FQ16" s="19"/>
      <c r="FR16" s="19"/>
      <c r="FS16" s="19"/>
      <c r="FT16" s="19"/>
      <c r="FU16" s="20"/>
      <c r="FV16" s="18"/>
      <c r="FW16" s="19"/>
      <c r="FX16" s="19"/>
      <c r="FY16" s="19"/>
      <c r="FZ16" s="19"/>
      <c r="GA16" s="20"/>
      <c r="GB16" s="18"/>
      <c r="GC16" s="19"/>
      <c r="GD16" s="19"/>
      <c r="GE16" s="19"/>
      <c r="GF16" s="19"/>
      <c r="GG16" s="20"/>
      <c r="GH16" s="75" t="str">
        <f>IFERROR(VLOOKUP($C16,パターン表データ!$B$2:$K$111,9,FALSE),"")</f>
        <v/>
      </c>
      <c r="GI16" s="76" t="str">
        <f>IFERROR(VLOOKUP($C16,パターン表データ!$B$2:$K$111,10,FALSE),"")</f>
        <v/>
      </c>
      <c r="GJ16" s="92"/>
      <c r="GK16" s="93"/>
      <c r="GL16" s="94"/>
      <c r="GM16" s="98"/>
      <c r="GN16" s="96"/>
      <c r="GO16" s="97" t="s">
        <v>108</v>
      </c>
      <c r="GP16" s="96"/>
      <c r="GQ16" s="85">
        <f t="shared" si="2"/>
        <v>0</v>
      </c>
      <c r="GR16" s="110"/>
      <c r="GS16" s="33"/>
      <c r="GT16" s="21"/>
    </row>
    <row r="17" spans="1:202" ht="44.25" customHeight="1">
      <c r="A17" s="83">
        <f>A16+1</f>
        <v>45759</v>
      </c>
      <c r="B17" s="84">
        <f t="shared" si="1"/>
        <v>7</v>
      </c>
      <c r="C17" s="91"/>
      <c r="D17" s="79" t="str">
        <f>IFERROR(VLOOKUP($C17,パターン表データ!$B$2:$K$111,2,FALSE),"")</f>
        <v/>
      </c>
      <c r="E17" s="79" t="str">
        <f>IFERROR(VLOOKUP($C17,パターン表データ!$B$2:$K$111,3,FALSE),"")</f>
        <v/>
      </c>
      <c r="F17" s="63" t="e">
        <f>VLOOKUP($C17,パターン表データ!$B$2:$K$111,4,FALSE)</f>
        <v>#N/A</v>
      </c>
      <c r="G17" s="64" t="e">
        <f>VLOOKUP($C17,パターン表データ!$B$2:$K$111,5,FALSE)</f>
        <v>#N/A</v>
      </c>
      <c r="H17" s="64" t="e">
        <f>VLOOKUP($C17,パターン表データ!$B$2:$K$111,6,FALSE)</f>
        <v>#N/A</v>
      </c>
      <c r="I17" s="64" t="e">
        <f>VLOOKUP($C17,パターン表データ!$B$2:$K$111,7,FALSE)</f>
        <v>#N/A</v>
      </c>
      <c r="J17" s="57"/>
      <c r="K17" s="54"/>
      <c r="L17" s="54"/>
      <c r="M17" s="54"/>
      <c r="N17" s="54"/>
      <c r="O17" s="55"/>
      <c r="P17" s="53"/>
      <c r="Q17" s="54"/>
      <c r="R17" s="54"/>
      <c r="S17" s="54"/>
      <c r="T17" s="54"/>
      <c r="U17" s="55"/>
      <c r="V17" s="53"/>
      <c r="W17" s="54"/>
      <c r="X17" s="60"/>
      <c r="Y17" s="57"/>
      <c r="Z17" s="54"/>
      <c r="AA17" s="56"/>
      <c r="AB17" s="57"/>
      <c r="AC17" s="54"/>
      <c r="AD17" s="54"/>
      <c r="AE17" s="54"/>
      <c r="AF17" s="54"/>
      <c r="AG17" s="55"/>
      <c r="AH17" s="53"/>
      <c r="AI17" s="54"/>
      <c r="AJ17" s="54"/>
      <c r="AK17" s="54"/>
      <c r="AL17" s="54"/>
      <c r="AM17" s="55"/>
      <c r="AN17" s="53"/>
      <c r="AO17" s="54"/>
      <c r="AP17" s="54"/>
      <c r="AQ17" s="54"/>
      <c r="AR17" s="54"/>
      <c r="AS17" s="55"/>
      <c r="AT17" s="53"/>
      <c r="AU17" s="54"/>
      <c r="AV17" s="54"/>
      <c r="AW17" s="54"/>
      <c r="AX17" s="54"/>
      <c r="AY17" s="55"/>
      <c r="AZ17" s="53"/>
      <c r="BA17" s="54"/>
      <c r="BB17" s="54"/>
      <c r="BC17" s="54"/>
      <c r="BD17" s="54"/>
      <c r="BE17" s="55"/>
      <c r="BF17" s="53"/>
      <c r="BG17" s="54"/>
      <c r="BH17" s="54"/>
      <c r="BI17" s="54"/>
      <c r="BJ17" s="54"/>
      <c r="BK17" s="55"/>
      <c r="BL17" s="53"/>
      <c r="BM17" s="54"/>
      <c r="BN17" s="54"/>
      <c r="BO17" s="54"/>
      <c r="BP17" s="54"/>
      <c r="BQ17" s="55"/>
      <c r="BR17" s="53"/>
      <c r="BS17" s="54"/>
      <c r="BT17" s="54"/>
      <c r="BU17" s="54"/>
      <c r="BV17" s="54"/>
      <c r="BW17" s="55"/>
      <c r="BX17" s="53"/>
      <c r="BY17" s="54"/>
      <c r="BZ17" s="54"/>
      <c r="CA17" s="54"/>
      <c r="CB17" s="54"/>
      <c r="CC17" s="55"/>
      <c r="CD17" s="53"/>
      <c r="CE17" s="54"/>
      <c r="CF17" s="54"/>
      <c r="CG17" s="54"/>
      <c r="CH17" s="54"/>
      <c r="CI17" s="55"/>
      <c r="CJ17" s="53"/>
      <c r="CK17" s="54"/>
      <c r="CL17" s="54"/>
      <c r="CM17" s="54"/>
      <c r="CN17" s="54"/>
      <c r="CO17" s="55"/>
      <c r="CP17" s="53"/>
      <c r="CQ17" s="54"/>
      <c r="CR17" s="54"/>
      <c r="CS17" s="54"/>
      <c r="CT17" s="54"/>
      <c r="CU17" s="55"/>
      <c r="CV17" s="53"/>
      <c r="CW17" s="54"/>
      <c r="CX17" s="54"/>
      <c r="CY17" s="54"/>
      <c r="CZ17" s="54"/>
      <c r="DA17" s="55"/>
      <c r="DB17" s="53"/>
      <c r="DC17" s="54"/>
      <c r="DD17" s="54"/>
      <c r="DE17" s="54"/>
      <c r="DF17" s="54"/>
      <c r="DG17" s="55"/>
      <c r="DH17" s="53"/>
      <c r="DI17" s="54"/>
      <c r="DJ17" s="54"/>
      <c r="DK17" s="54"/>
      <c r="DL17" s="54"/>
      <c r="DM17" s="55"/>
      <c r="DN17" s="53"/>
      <c r="DO17" s="54"/>
      <c r="DP17" s="54"/>
      <c r="DQ17" s="54"/>
      <c r="DR17" s="54"/>
      <c r="DS17" s="55"/>
      <c r="DT17" s="53"/>
      <c r="DU17" s="54"/>
      <c r="DV17" s="54"/>
      <c r="DW17" s="54"/>
      <c r="DX17" s="54"/>
      <c r="DY17" s="55"/>
      <c r="DZ17" s="53"/>
      <c r="EA17" s="54"/>
      <c r="EB17" s="56"/>
      <c r="EC17" s="57"/>
      <c r="ED17" s="54"/>
      <c r="EE17" s="55"/>
      <c r="EF17" s="53"/>
      <c r="EG17" s="54"/>
      <c r="EH17" s="54"/>
      <c r="EI17" s="54"/>
      <c r="EJ17" s="54"/>
      <c r="EK17" s="55"/>
      <c r="EL17" s="53"/>
      <c r="EM17" s="54"/>
      <c r="EN17" s="54"/>
      <c r="EO17" s="54"/>
      <c r="EP17" s="54"/>
      <c r="EQ17" s="55"/>
      <c r="ER17" s="53"/>
      <c r="ES17" s="54"/>
      <c r="ET17" s="54"/>
      <c r="EU17" s="54"/>
      <c r="EV17" s="54"/>
      <c r="EW17" s="55"/>
      <c r="EX17" s="53"/>
      <c r="EY17" s="54"/>
      <c r="EZ17" s="54"/>
      <c r="FA17" s="54"/>
      <c r="FB17" s="54"/>
      <c r="FC17" s="55"/>
      <c r="FD17" s="53"/>
      <c r="FE17" s="54"/>
      <c r="FF17" s="54"/>
      <c r="FG17" s="54"/>
      <c r="FH17" s="54"/>
      <c r="FI17" s="55"/>
      <c r="FJ17" s="53"/>
      <c r="FK17" s="54"/>
      <c r="FL17" s="54"/>
      <c r="FM17" s="54"/>
      <c r="FN17" s="54"/>
      <c r="FO17" s="55"/>
      <c r="FP17" s="53"/>
      <c r="FQ17" s="54"/>
      <c r="FR17" s="54"/>
      <c r="FS17" s="54"/>
      <c r="FT17" s="54"/>
      <c r="FU17" s="55"/>
      <c r="FV17" s="53"/>
      <c r="FW17" s="54"/>
      <c r="FX17" s="54"/>
      <c r="FY17" s="54"/>
      <c r="FZ17" s="54"/>
      <c r="GA17" s="55"/>
      <c r="GB17" s="53"/>
      <c r="GC17" s="54"/>
      <c r="GD17" s="54"/>
      <c r="GE17" s="54"/>
      <c r="GF17" s="54"/>
      <c r="GG17" s="55"/>
      <c r="GH17" s="75" t="str">
        <f>IFERROR(VLOOKUP($C17,パターン表データ!$B$2:$K$111,9,FALSE),"")</f>
        <v/>
      </c>
      <c r="GI17" s="76" t="str">
        <f>IFERROR(VLOOKUP($C17,パターン表データ!$B$2:$K$111,10,FALSE),"")</f>
        <v/>
      </c>
      <c r="GJ17" s="99"/>
      <c r="GK17" s="100"/>
      <c r="GL17" s="101"/>
      <c r="GM17" s="102"/>
      <c r="GN17" s="103"/>
      <c r="GO17" s="104" t="s">
        <v>108</v>
      </c>
      <c r="GP17" s="103"/>
      <c r="GQ17" s="85">
        <f t="shared" si="2"/>
        <v>0</v>
      </c>
      <c r="GR17" s="110"/>
      <c r="GS17" s="58"/>
      <c r="GT17" s="21"/>
    </row>
    <row r="18" spans="1:202" ht="44.25" customHeight="1">
      <c r="A18" s="82">
        <f>A17+1</f>
        <v>45760</v>
      </c>
      <c r="B18" s="81">
        <f t="shared" si="1"/>
        <v>1</v>
      </c>
      <c r="C18" s="91"/>
      <c r="D18" s="79" t="str">
        <f>IFERROR(VLOOKUP($C18,パターン表データ!$B$2:$K$111,2,FALSE),"")</f>
        <v/>
      </c>
      <c r="E18" s="79" t="str">
        <f>IFERROR(VLOOKUP($C18,パターン表データ!$B$2:$K$111,3,FALSE),"")</f>
        <v/>
      </c>
      <c r="F18" s="63" t="e">
        <f>VLOOKUP($C18,パターン表データ!$B$2:$K$111,4,FALSE)</f>
        <v>#N/A</v>
      </c>
      <c r="G18" s="64" t="e">
        <f>VLOOKUP($C18,パターン表データ!$B$2:$K$111,5,FALSE)</f>
        <v>#N/A</v>
      </c>
      <c r="H18" s="64" t="e">
        <f>VLOOKUP($C18,パターン表データ!$B$2:$K$111,6,FALSE)</f>
        <v>#N/A</v>
      </c>
      <c r="I18" s="64" t="e">
        <f>VLOOKUP($C18,パターン表データ!$B$2:$K$111,7,FALSE)</f>
        <v>#N/A</v>
      </c>
      <c r="J18" s="18"/>
      <c r="K18" s="19"/>
      <c r="L18" s="19"/>
      <c r="M18" s="19"/>
      <c r="N18" s="19"/>
      <c r="O18" s="20"/>
      <c r="P18" s="18"/>
      <c r="Q18" s="19"/>
      <c r="R18" s="19"/>
      <c r="S18" s="19"/>
      <c r="T18" s="19"/>
      <c r="U18" s="20"/>
      <c r="V18" s="18"/>
      <c r="W18" s="19"/>
      <c r="X18" s="59"/>
      <c r="Y18" s="48"/>
      <c r="Z18" s="19"/>
      <c r="AA18" s="52"/>
      <c r="AB18" s="48"/>
      <c r="AC18" s="19"/>
      <c r="AD18" s="19"/>
      <c r="AE18" s="19"/>
      <c r="AF18" s="19"/>
      <c r="AG18" s="20"/>
      <c r="AH18" s="18"/>
      <c r="AI18" s="19"/>
      <c r="AJ18" s="19"/>
      <c r="AK18" s="19"/>
      <c r="AL18" s="19"/>
      <c r="AM18" s="20"/>
      <c r="AN18" s="18"/>
      <c r="AO18" s="19"/>
      <c r="AP18" s="19"/>
      <c r="AQ18" s="19"/>
      <c r="AR18" s="19"/>
      <c r="AS18" s="20"/>
      <c r="AT18" s="18"/>
      <c r="AU18" s="19"/>
      <c r="AV18" s="19"/>
      <c r="AW18" s="19"/>
      <c r="AX18" s="19"/>
      <c r="AY18" s="20"/>
      <c r="AZ18" s="18"/>
      <c r="BA18" s="19"/>
      <c r="BB18" s="19"/>
      <c r="BC18" s="19"/>
      <c r="BD18" s="19"/>
      <c r="BE18" s="20"/>
      <c r="BF18" s="18"/>
      <c r="BG18" s="19"/>
      <c r="BH18" s="19"/>
      <c r="BI18" s="19"/>
      <c r="BJ18" s="19"/>
      <c r="BK18" s="20"/>
      <c r="BL18" s="18"/>
      <c r="BM18" s="19"/>
      <c r="BN18" s="19"/>
      <c r="BO18" s="19"/>
      <c r="BP18" s="19"/>
      <c r="BQ18" s="20"/>
      <c r="BR18" s="18"/>
      <c r="BS18" s="19"/>
      <c r="BT18" s="19"/>
      <c r="BU18" s="19"/>
      <c r="BV18" s="19"/>
      <c r="BW18" s="20"/>
      <c r="BX18" s="18"/>
      <c r="BY18" s="19"/>
      <c r="BZ18" s="19"/>
      <c r="CA18" s="19"/>
      <c r="CB18" s="19"/>
      <c r="CC18" s="20"/>
      <c r="CD18" s="18"/>
      <c r="CE18" s="19"/>
      <c r="CF18" s="19"/>
      <c r="CG18" s="19"/>
      <c r="CH18" s="19"/>
      <c r="CI18" s="20"/>
      <c r="CJ18" s="18"/>
      <c r="CK18" s="19"/>
      <c r="CL18" s="19"/>
      <c r="CM18" s="19"/>
      <c r="CN18" s="19"/>
      <c r="CO18" s="20"/>
      <c r="CP18" s="18"/>
      <c r="CQ18" s="19"/>
      <c r="CR18" s="19"/>
      <c r="CS18" s="19"/>
      <c r="CT18" s="19"/>
      <c r="CU18" s="20"/>
      <c r="CV18" s="18"/>
      <c r="CW18" s="19"/>
      <c r="CX18" s="19"/>
      <c r="CY18" s="19"/>
      <c r="CZ18" s="19"/>
      <c r="DA18" s="20"/>
      <c r="DB18" s="18"/>
      <c r="DC18" s="19"/>
      <c r="DD18" s="19"/>
      <c r="DE18" s="19"/>
      <c r="DF18" s="19"/>
      <c r="DG18" s="20"/>
      <c r="DH18" s="18"/>
      <c r="DI18" s="19"/>
      <c r="DJ18" s="19"/>
      <c r="DK18" s="19"/>
      <c r="DL18" s="19"/>
      <c r="DM18" s="20"/>
      <c r="DN18" s="18"/>
      <c r="DO18" s="19"/>
      <c r="DP18" s="19"/>
      <c r="DQ18" s="19"/>
      <c r="DR18" s="19"/>
      <c r="DS18" s="20"/>
      <c r="DT18" s="18"/>
      <c r="DU18" s="19"/>
      <c r="DV18" s="19"/>
      <c r="DW18" s="19"/>
      <c r="DX18" s="19"/>
      <c r="DY18" s="20"/>
      <c r="DZ18" s="18"/>
      <c r="EA18" s="19"/>
      <c r="EB18" s="52"/>
      <c r="EC18" s="48"/>
      <c r="ED18" s="19"/>
      <c r="EE18" s="20"/>
      <c r="EF18" s="18"/>
      <c r="EG18" s="19"/>
      <c r="EH18" s="19"/>
      <c r="EI18" s="19"/>
      <c r="EJ18" s="19"/>
      <c r="EK18" s="20"/>
      <c r="EL18" s="18"/>
      <c r="EM18" s="19"/>
      <c r="EN18" s="19"/>
      <c r="EO18" s="19"/>
      <c r="EP18" s="19"/>
      <c r="EQ18" s="20"/>
      <c r="ER18" s="18"/>
      <c r="ES18" s="19"/>
      <c r="ET18" s="19"/>
      <c r="EU18" s="19"/>
      <c r="EV18" s="19"/>
      <c r="EW18" s="20"/>
      <c r="EX18" s="18"/>
      <c r="EY18" s="19"/>
      <c r="EZ18" s="19"/>
      <c r="FA18" s="19"/>
      <c r="FB18" s="19"/>
      <c r="FC18" s="20"/>
      <c r="FD18" s="18"/>
      <c r="FE18" s="19"/>
      <c r="FF18" s="19"/>
      <c r="FG18" s="19"/>
      <c r="FH18" s="19"/>
      <c r="FI18" s="20"/>
      <c r="FJ18" s="18"/>
      <c r="FK18" s="19"/>
      <c r="FL18" s="19"/>
      <c r="FM18" s="19"/>
      <c r="FN18" s="19"/>
      <c r="FO18" s="20"/>
      <c r="FP18" s="18"/>
      <c r="FQ18" s="19"/>
      <c r="FR18" s="19"/>
      <c r="FS18" s="19"/>
      <c r="FT18" s="19"/>
      <c r="FU18" s="20"/>
      <c r="FV18" s="18"/>
      <c r="FW18" s="19"/>
      <c r="FX18" s="19"/>
      <c r="FY18" s="19"/>
      <c r="FZ18" s="19"/>
      <c r="GA18" s="20"/>
      <c r="GB18" s="18"/>
      <c r="GC18" s="19"/>
      <c r="GD18" s="19"/>
      <c r="GE18" s="19"/>
      <c r="GF18" s="19"/>
      <c r="GG18" s="20"/>
      <c r="GH18" s="75" t="str">
        <f>IFERROR(VLOOKUP($C18,パターン表データ!$B$2:$K$111,9,FALSE),"")</f>
        <v/>
      </c>
      <c r="GI18" s="76" t="str">
        <f>IFERROR(VLOOKUP($C18,パターン表データ!$B$2:$K$111,10,FALSE),"")</f>
        <v/>
      </c>
      <c r="GJ18" s="92"/>
      <c r="GK18" s="93"/>
      <c r="GL18" s="94"/>
      <c r="GM18" s="95"/>
      <c r="GN18" s="96"/>
      <c r="GO18" s="97" t="s">
        <v>108</v>
      </c>
      <c r="GP18" s="96"/>
      <c r="GQ18" s="85">
        <f t="shared" si="2"/>
        <v>0</v>
      </c>
      <c r="GR18" s="110"/>
      <c r="GS18" s="33"/>
      <c r="GT18" s="21"/>
    </row>
    <row r="19" spans="1:202" ht="44.25" customHeight="1">
      <c r="A19" s="82">
        <f t="shared" ref="A19:A31" si="3">A18+1</f>
        <v>45761</v>
      </c>
      <c r="B19" s="81">
        <f t="shared" si="1"/>
        <v>2</v>
      </c>
      <c r="C19" s="91"/>
      <c r="D19" s="79" t="str">
        <f>IFERROR(VLOOKUP($C19,パターン表データ!$B$2:$K$111,2,FALSE),"")</f>
        <v/>
      </c>
      <c r="E19" s="79" t="str">
        <f>IFERROR(VLOOKUP($C19,パターン表データ!$B$2:$K$111,3,FALSE),"")</f>
        <v/>
      </c>
      <c r="F19" s="63" t="e">
        <f>VLOOKUP($C19,パターン表データ!$B$2:$K$111,4,FALSE)</f>
        <v>#N/A</v>
      </c>
      <c r="G19" s="64" t="e">
        <f>VLOOKUP($C19,パターン表データ!$B$2:$K$111,5,FALSE)</f>
        <v>#N/A</v>
      </c>
      <c r="H19" s="64" t="e">
        <f>VLOOKUP($C19,パターン表データ!$B$2:$K$111,6,FALSE)</f>
        <v>#N/A</v>
      </c>
      <c r="I19" s="64" t="e">
        <f>VLOOKUP($C19,パターン表データ!$B$2:$K$111,7,FALSE)</f>
        <v>#N/A</v>
      </c>
      <c r="J19" s="18"/>
      <c r="K19" s="19"/>
      <c r="L19" s="19"/>
      <c r="M19" s="19"/>
      <c r="N19" s="19"/>
      <c r="O19" s="20"/>
      <c r="P19" s="18"/>
      <c r="Q19" s="19"/>
      <c r="R19" s="19"/>
      <c r="S19" s="19"/>
      <c r="T19" s="19"/>
      <c r="U19" s="20"/>
      <c r="V19" s="18"/>
      <c r="W19" s="19"/>
      <c r="X19" s="59"/>
      <c r="Y19" s="48"/>
      <c r="Z19" s="19"/>
      <c r="AA19" s="52"/>
      <c r="AB19" s="48"/>
      <c r="AC19" s="19"/>
      <c r="AD19" s="19"/>
      <c r="AE19" s="19"/>
      <c r="AF19" s="19"/>
      <c r="AG19" s="20"/>
      <c r="AH19" s="18"/>
      <c r="AI19" s="19"/>
      <c r="AJ19" s="19"/>
      <c r="AK19" s="19"/>
      <c r="AL19" s="19"/>
      <c r="AM19" s="20"/>
      <c r="AN19" s="18"/>
      <c r="AO19" s="19"/>
      <c r="AP19" s="19"/>
      <c r="AQ19" s="19"/>
      <c r="AR19" s="19"/>
      <c r="AS19" s="20"/>
      <c r="AT19" s="18"/>
      <c r="AU19" s="19"/>
      <c r="AV19" s="19"/>
      <c r="AW19" s="19"/>
      <c r="AX19" s="19"/>
      <c r="AY19" s="20"/>
      <c r="AZ19" s="18"/>
      <c r="BA19" s="19"/>
      <c r="BB19" s="19"/>
      <c r="BC19" s="19"/>
      <c r="BD19" s="19"/>
      <c r="BE19" s="20"/>
      <c r="BF19" s="18"/>
      <c r="BG19" s="19"/>
      <c r="BH19" s="19"/>
      <c r="BI19" s="19"/>
      <c r="BJ19" s="19"/>
      <c r="BK19" s="20"/>
      <c r="BL19" s="18"/>
      <c r="BM19" s="19"/>
      <c r="BN19" s="19"/>
      <c r="BO19" s="19"/>
      <c r="BP19" s="19"/>
      <c r="BQ19" s="20"/>
      <c r="BR19" s="18"/>
      <c r="BS19" s="19"/>
      <c r="BT19" s="19"/>
      <c r="BU19" s="19"/>
      <c r="BV19" s="19"/>
      <c r="BW19" s="20"/>
      <c r="BX19" s="18"/>
      <c r="BY19" s="19"/>
      <c r="BZ19" s="19"/>
      <c r="CA19" s="19"/>
      <c r="CB19" s="19"/>
      <c r="CC19" s="20"/>
      <c r="CD19" s="18"/>
      <c r="CE19" s="19"/>
      <c r="CF19" s="19"/>
      <c r="CG19" s="19"/>
      <c r="CH19" s="19"/>
      <c r="CI19" s="20"/>
      <c r="CJ19" s="18"/>
      <c r="CK19" s="19"/>
      <c r="CL19" s="19"/>
      <c r="CM19" s="19"/>
      <c r="CN19" s="19"/>
      <c r="CO19" s="20"/>
      <c r="CP19" s="18"/>
      <c r="CQ19" s="19"/>
      <c r="CR19" s="19"/>
      <c r="CS19" s="19"/>
      <c r="CT19" s="19"/>
      <c r="CU19" s="20"/>
      <c r="CV19" s="18"/>
      <c r="CW19" s="19"/>
      <c r="CX19" s="19"/>
      <c r="CY19" s="19"/>
      <c r="CZ19" s="19"/>
      <c r="DA19" s="20"/>
      <c r="DB19" s="18"/>
      <c r="DC19" s="19"/>
      <c r="DD19" s="19"/>
      <c r="DE19" s="19"/>
      <c r="DF19" s="19"/>
      <c r="DG19" s="20"/>
      <c r="DH19" s="18"/>
      <c r="DI19" s="19"/>
      <c r="DJ19" s="19"/>
      <c r="DK19" s="19"/>
      <c r="DL19" s="19"/>
      <c r="DM19" s="20"/>
      <c r="DN19" s="18"/>
      <c r="DO19" s="19"/>
      <c r="DP19" s="19"/>
      <c r="DQ19" s="19"/>
      <c r="DR19" s="19"/>
      <c r="DS19" s="20"/>
      <c r="DT19" s="18"/>
      <c r="DU19" s="19"/>
      <c r="DV19" s="19"/>
      <c r="DW19" s="19"/>
      <c r="DX19" s="19"/>
      <c r="DY19" s="20"/>
      <c r="DZ19" s="18"/>
      <c r="EA19" s="19"/>
      <c r="EB19" s="52"/>
      <c r="EC19" s="48"/>
      <c r="ED19" s="19"/>
      <c r="EE19" s="20"/>
      <c r="EF19" s="18"/>
      <c r="EG19" s="19"/>
      <c r="EH19" s="19"/>
      <c r="EI19" s="19"/>
      <c r="EJ19" s="19"/>
      <c r="EK19" s="20"/>
      <c r="EL19" s="18"/>
      <c r="EM19" s="19"/>
      <c r="EN19" s="19"/>
      <c r="EO19" s="19"/>
      <c r="EP19" s="19"/>
      <c r="EQ19" s="20"/>
      <c r="ER19" s="18"/>
      <c r="ES19" s="19"/>
      <c r="ET19" s="19"/>
      <c r="EU19" s="19"/>
      <c r="EV19" s="19"/>
      <c r="EW19" s="20"/>
      <c r="EX19" s="18"/>
      <c r="EY19" s="19"/>
      <c r="EZ19" s="19"/>
      <c r="FA19" s="19"/>
      <c r="FB19" s="19"/>
      <c r="FC19" s="20"/>
      <c r="FD19" s="18"/>
      <c r="FE19" s="19"/>
      <c r="FF19" s="19"/>
      <c r="FG19" s="19"/>
      <c r="FH19" s="19"/>
      <c r="FI19" s="20"/>
      <c r="FJ19" s="18"/>
      <c r="FK19" s="19"/>
      <c r="FL19" s="19"/>
      <c r="FM19" s="19"/>
      <c r="FN19" s="19"/>
      <c r="FO19" s="20"/>
      <c r="FP19" s="18"/>
      <c r="FQ19" s="19"/>
      <c r="FR19" s="19"/>
      <c r="FS19" s="19"/>
      <c r="FT19" s="19"/>
      <c r="FU19" s="20"/>
      <c r="FV19" s="18"/>
      <c r="FW19" s="19"/>
      <c r="FX19" s="19"/>
      <c r="FY19" s="19"/>
      <c r="FZ19" s="19"/>
      <c r="GA19" s="20"/>
      <c r="GB19" s="18"/>
      <c r="GC19" s="19"/>
      <c r="GD19" s="19"/>
      <c r="GE19" s="19"/>
      <c r="GF19" s="19"/>
      <c r="GG19" s="20"/>
      <c r="GH19" s="75" t="str">
        <f>IFERROR(VLOOKUP($C19,パターン表データ!$B$2:$K$111,9,FALSE),"")</f>
        <v/>
      </c>
      <c r="GI19" s="76" t="str">
        <f>IFERROR(VLOOKUP($C19,パターン表データ!$B$2:$K$111,10,FALSE),"")</f>
        <v/>
      </c>
      <c r="GJ19" s="92"/>
      <c r="GK19" s="93"/>
      <c r="GL19" s="94"/>
      <c r="GM19" s="95"/>
      <c r="GN19" s="96"/>
      <c r="GO19" s="97" t="s">
        <v>108</v>
      </c>
      <c r="GP19" s="96"/>
      <c r="GQ19" s="85">
        <f t="shared" si="2"/>
        <v>0</v>
      </c>
      <c r="GR19" s="110"/>
      <c r="GS19" s="33"/>
      <c r="GT19" s="21"/>
    </row>
    <row r="20" spans="1:202" ht="44.25" customHeight="1">
      <c r="A20" s="82">
        <f>A19+1</f>
        <v>45762</v>
      </c>
      <c r="B20" s="81">
        <f t="shared" si="1"/>
        <v>3</v>
      </c>
      <c r="C20" s="91"/>
      <c r="D20" s="79" t="str">
        <f>IFERROR(VLOOKUP($C20,パターン表データ!$B$2:$K$111,2,FALSE),"")</f>
        <v/>
      </c>
      <c r="E20" s="79" t="str">
        <f>IFERROR(VLOOKUP($C20,パターン表データ!$B$2:$K$111,3,FALSE),"")</f>
        <v/>
      </c>
      <c r="F20" s="63" t="e">
        <f>VLOOKUP($C20,パターン表データ!$B$2:$K$111,4,FALSE)</f>
        <v>#N/A</v>
      </c>
      <c r="G20" s="64" t="e">
        <f>VLOOKUP($C20,パターン表データ!$B$2:$K$111,5,FALSE)</f>
        <v>#N/A</v>
      </c>
      <c r="H20" s="64" t="e">
        <f>VLOOKUP($C20,パターン表データ!$B$2:$K$111,6,FALSE)</f>
        <v>#N/A</v>
      </c>
      <c r="I20" s="64" t="e">
        <f>VLOOKUP($C20,パターン表データ!$B$2:$K$111,7,FALSE)</f>
        <v>#N/A</v>
      </c>
      <c r="J20" s="18"/>
      <c r="K20" s="19"/>
      <c r="L20" s="19"/>
      <c r="M20" s="19"/>
      <c r="N20" s="19"/>
      <c r="O20" s="20"/>
      <c r="P20" s="18"/>
      <c r="Q20" s="19"/>
      <c r="R20" s="19"/>
      <c r="S20" s="19"/>
      <c r="T20" s="19"/>
      <c r="U20" s="20"/>
      <c r="V20" s="18"/>
      <c r="W20" s="19"/>
      <c r="X20" s="59"/>
      <c r="Y20" s="48"/>
      <c r="Z20" s="19"/>
      <c r="AA20" s="52"/>
      <c r="AB20" s="48"/>
      <c r="AC20" s="19"/>
      <c r="AD20" s="19"/>
      <c r="AE20" s="19"/>
      <c r="AF20" s="19"/>
      <c r="AG20" s="20"/>
      <c r="AH20" s="18"/>
      <c r="AI20" s="19"/>
      <c r="AJ20" s="19"/>
      <c r="AK20" s="19"/>
      <c r="AL20" s="19"/>
      <c r="AM20" s="20"/>
      <c r="AN20" s="18"/>
      <c r="AO20" s="19"/>
      <c r="AP20" s="19"/>
      <c r="AQ20" s="19"/>
      <c r="AR20" s="19"/>
      <c r="AS20" s="20"/>
      <c r="AT20" s="18"/>
      <c r="AU20" s="19"/>
      <c r="AV20" s="19"/>
      <c r="AW20" s="19"/>
      <c r="AX20" s="19"/>
      <c r="AY20" s="20"/>
      <c r="AZ20" s="18"/>
      <c r="BA20" s="19"/>
      <c r="BB20" s="19"/>
      <c r="BC20" s="19"/>
      <c r="BD20" s="19"/>
      <c r="BE20" s="20"/>
      <c r="BF20" s="18"/>
      <c r="BG20" s="19"/>
      <c r="BH20" s="19"/>
      <c r="BI20" s="19"/>
      <c r="BJ20" s="19"/>
      <c r="BK20" s="20"/>
      <c r="BL20" s="18"/>
      <c r="BM20" s="19"/>
      <c r="BN20" s="19"/>
      <c r="BO20" s="19"/>
      <c r="BP20" s="19"/>
      <c r="BQ20" s="20"/>
      <c r="BR20" s="18"/>
      <c r="BS20" s="19"/>
      <c r="BT20" s="19"/>
      <c r="BU20" s="19"/>
      <c r="BV20" s="19"/>
      <c r="BW20" s="20"/>
      <c r="BX20" s="18"/>
      <c r="BY20" s="19"/>
      <c r="BZ20" s="19"/>
      <c r="CA20" s="19"/>
      <c r="CB20" s="19"/>
      <c r="CC20" s="20"/>
      <c r="CD20" s="18"/>
      <c r="CE20" s="19"/>
      <c r="CF20" s="19"/>
      <c r="CG20" s="19"/>
      <c r="CH20" s="19"/>
      <c r="CI20" s="20"/>
      <c r="CJ20" s="18"/>
      <c r="CK20" s="19"/>
      <c r="CL20" s="19"/>
      <c r="CM20" s="19"/>
      <c r="CN20" s="19"/>
      <c r="CO20" s="20"/>
      <c r="CP20" s="18"/>
      <c r="CQ20" s="19"/>
      <c r="CR20" s="19"/>
      <c r="CS20" s="19"/>
      <c r="CT20" s="19"/>
      <c r="CU20" s="20"/>
      <c r="CV20" s="18"/>
      <c r="CW20" s="19"/>
      <c r="CX20" s="19"/>
      <c r="CY20" s="19"/>
      <c r="CZ20" s="19"/>
      <c r="DA20" s="20"/>
      <c r="DB20" s="18"/>
      <c r="DC20" s="19"/>
      <c r="DD20" s="19"/>
      <c r="DE20" s="19"/>
      <c r="DF20" s="19"/>
      <c r="DG20" s="20"/>
      <c r="DH20" s="18"/>
      <c r="DI20" s="19"/>
      <c r="DJ20" s="19"/>
      <c r="DK20" s="19"/>
      <c r="DL20" s="19"/>
      <c r="DM20" s="20"/>
      <c r="DN20" s="18"/>
      <c r="DO20" s="19"/>
      <c r="DP20" s="19"/>
      <c r="DQ20" s="19"/>
      <c r="DR20" s="19"/>
      <c r="DS20" s="20"/>
      <c r="DT20" s="18"/>
      <c r="DU20" s="19"/>
      <c r="DV20" s="19"/>
      <c r="DW20" s="19"/>
      <c r="DX20" s="19"/>
      <c r="DY20" s="20"/>
      <c r="DZ20" s="18"/>
      <c r="EA20" s="19"/>
      <c r="EB20" s="52"/>
      <c r="EC20" s="48"/>
      <c r="ED20" s="19"/>
      <c r="EE20" s="20"/>
      <c r="EF20" s="18"/>
      <c r="EG20" s="19"/>
      <c r="EH20" s="19"/>
      <c r="EI20" s="19"/>
      <c r="EJ20" s="19"/>
      <c r="EK20" s="20"/>
      <c r="EL20" s="18"/>
      <c r="EM20" s="19"/>
      <c r="EN20" s="19"/>
      <c r="EO20" s="19"/>
      <c r="EP20" s="19"/>
      <c r="EQ20" s="20"/>
      <c r="ER20" s="18"/>
      <c r="ES20" s="19"/>
      <c r="ET20" s="19"/>
      <c r="EU20" s="19"/>
      <c r="EV20" s="19"/>
      <c r="EW20" s="20"/>
      <c r="EX20" s="18"/>
      <c r="EY20" s="19"/>
      <c r="EZ20" s="19"/>
      <c r="FA20" s="19"/>
      <c r="FB20" s="19"/>
      <c r="FC20" s="20"/>
      <c r="FD20" s="18"/>
      <c r="FE20" s="19"/>
      <c r="FF20" s="19"/>
      <c r="FG20" s="19"/>
      <c r="FH20" s="19"/>
      <c r="FI20" s="20"/>
      <c r="FJ20" s="18"/>
      <c r="FK20" s="19"/>
      <c r="FL20" s="19"/>
      <c r="FM20" s="19"/>
      <c r="FN20" s="19"/>
      <c r="FO20" s="20"/>
      <c r="FP20" s="18"/>
      <c r="FQ20" s="19"/>
      <c r="FR20" s="19"/>
      <c r="FS20" s="19"/>
      <c r="FT20" s="19"/>
      <c r="FU20" s="20"/>
      <c r="FV20" s="18"/>
      <c r="FW20" s="19"/>
      <c r="FX20" s="19"/>
      <c r="FY20" s="19"/>
      <c r="FZ20" s="19"/>
      <c r="GA20" s="20"/>
      <c r="GB20" s="18"/>
      <c r="GC20" s="19"/>
      <c r="GD20" s="19"/>
      <c r="GE20" s="19"/>
      <c r="GF20" s="19"/>
      <c r="GG20" s="20"/>
      <c r="GH20" s="75" t="str">
        <f>IFERROR(VLOOKUP($C20,パターン表データ!$B$2:$K$111,9,FALSE),"")</f>
        <v/>
      </c>
      <c r="GI20" s="76" t="str">
        <f>IFERROR(VLOOKUP($C20,パターン表データ!$B$2:$K$111,10,FALSE),"")</f>
        <v/>
      </c>
      <c r="GJ20" s="92"/>
      <c r="GK20" s="93"/>
      <c r="GL20" s="94"/>
      <c r="GM20" s="95"/>
      <c r="GN20" s="96"/>
      <c r="GO20" s="97" t="s">
        <v>108</v>
      </c>
      <c r="GP20" s="96"/>
      <c r="GQ20" s="85">
        <f t="shared" si="2"/>
        <v>0</v>
      </c>
      <c r="GR20" s="110"/>
      <c r="GS20" s="33"/>
      <c r="GT20" s="21"/>
    </row>
    <row r="21" spans="1:202" ht="44.25" customHeight="1">
      <c r="A21" s="82">
        <f t="shared" si="3"/>
        <v>45763</v>
      </c>
      <c r="B21" s="81">
        <f t="shared" si="1"/>
        <v>4</v>
      </c>
      <c r="C21" s="91"/>
      <c r="D21" s="79" t="str">
        <f>IFERROR(VLOOKUP($C21,パターン表データ!$B$2:$K$111,2,FALSE),"")</f>
        <v/>
      </c>
      <c r="E21" s="79" t="str">
        <f>IFERROR(VLOOKUP($C21,パターン表データ!$B$2:$K$111,3,FALSE),"")</f>
        <v/>
      </c>
      <c r="F21" s="63" t="e">
        <f>VLOOKUP($C21,パターン表データ!$B$2:$K$111,4,FALSE)</f>
        <v>#N/A</v>
      </c>
      <c r="G21" s="64" t="e">
        <f>VLOOKUP($C21,パターン表データ!$B$2:$K$111,5,FALSE)</f>
        <v>#N/A</v>
      </c>
      <c r="H21" s="64" t="e">
        <f>VLOOKUP($C21,パターン表データ!$B$2:$K$111,6,FALSE)</f>
        <v>#N/A</v>
      </c>
      <c r="I21" s="64" t="e">
        <f>VLOOKUP($C21,パターン表データ!$B$2:$K$111,7,FALSE)</f>
        <v>#N/A</v>
      </c>
      <c r="J21" s="18"/>
      <c r="K21" s="19"/>
      <c r="L21" s="19"/>
      <c r="M21" s="19"/>
      <c r="N21" s="19"/>
      <c r="O21" s="20"/>
      <c r="P21" s="18"/>
      <c r="Q21" s="19"/>
      <c r="R21" s="19"/>
      <c r="S21" s="19"/>
      <c r="T21" s="19"/>
      <c r="U21" s="20"/>
      <c r="V21" s="18"/>
      <c r="W21" s="19"/>
      <c r="X21" s="59"/>
      <c r="Y21" s="48"/>
      <c r="Z21" s="19"/>
      <c r="AA21" s="52"/>
      <c r="AB21" s="48"/>
      <c r="AC21" s="19"/>
      <c r="AD21" s="19"/>
      <c r="AE21" s="19"/>
      <c r="AF21" s="19"/>
      <c r="AG21" s="20"/>
      <c r="AH21" s="18"/>
      <c r="AI21" s="19"/>
      <c r="AJ21" s="19"/>
      <c r="AK21" s="19"/>
      <c r="AL21" s="19"/>
      <c r="AM21" s="20"/>
      <c r="AN21" s="18"/>
      <c r="AO21" s="19"/>
      <c r="AP21" s="19"/>
      <c r="AQ21" s="19"/>
      <c r="AR21" s="19"/>
      <c r="AS21" s="20"/>
      <c r="AT21" s="18"/>
      <c r="AU21" s="19"/>
      <c r="AV21" s="19"/>
      <c r="AW21" s="19"/>
      <c r="AX21" s="19"/>
      <c r="AY21" s="20"/>
      <c r="AZ21" s="18"/>
      <c r="BA21" s="19"/>
      <c r="BB21" s="19"/>
      <c r="BC21" s="19"/>
      <c r="BD21" s="19"/>
      <c r="BE21" s="20"/>
      <c r="BF21" s="18"/>
      <c r="BG21" s="19"/>
      <c r="BH21" s="19"/>
      <c r="BI21" s="19"/>
      <c r="BJ21" s="19"/>
      <c r="BK21" s="20"/>
      <c r="BL21" s="18"/>
      <c r="BM21" s="19"/>
      <c r="BN21" s="19"/>
      <c r="BO21" s="19"/>
      <c r="BP21" s="19"/>
      <c r="BQ21" s="20"/>
      <c r="BR21" s="18"/>
      <c r="BS21" s="19"/>
      <c r="BT21" s="19"/>
      <c r="BU21" s="19"/>
      <c r="BV21" s="19"/>
      <c r="BW21" s="20"/>
      <c r="BX21" s="18"/>
      <c r="BY21" s="19"/>
      <c r="BZ21" s="19"/>
      <c r="CA21" s="19"/>
      <c r="CB21" s="19"/>
      <c r="CC21" s="20"/>
      <c r="CD21" s="18"/>
      <c r="CE21" s="19"/>
      <c r="CF21" s="19"/>
      <c r="CG21" s="19"/>
      <c r="CH21" s="19"/>
      <c r="CI21" s="20"/>
      <c r="CJ21" s="18"/>
      <c r="CK21" s="19"/>
      <c r="CL21" s="19"/>
      <c r="CM21" s="19"/>
      <c r="CN21" s="19"/>
      <c r="CO21" s="20"/>
      <c r="CP21" s="18"/>
      <c r="CQ21" s="19"/>
      <c r="CR21" s="19"/>
      <c r="CS21" s="19"/>
      <c r="CT21" s="19"/>
      <c r="CU21" s="20"/>
      <c r="CV21" s="18"/>
      <c r="CW21" s="19"/>
      <c r="CX21" s="19"/>
      <c r="CY21" s="19"/>
      <c r="CZ21" s="19"/>
      <c r="DA21" s="20"/>
      <c r="DB21" s="18"/>
      <c r="DC21" s="19"/>
      <c r="DD21" s="19"/>
      <c r="DE21" s="19"/>
      <c r="DF21" s="19"/>
      <c r="DG21" s="20"/>
      <c r="DH21" s="18"/>
      <c r="DI21" s="19"/>
      <c r="DJ21" s="19"/>
      <c r="DK21" s="19"/>
      <c r="DL21" s="19"/>
      <c r="DM21" s="20"/>
      <c r="DN21" s="18"/>
      <c r="DO21" s="19"/>
      <c r="DP21" s="19"/>
      <c r="DQ21" s="19"/>
      <c r="DR21" s="19"/>
      <c r="DS21" s="20"/>
      <c r="DT21" s="18"/>
      <c r="DU21" s="19"/>
      <c r="DV21" s="19"/>
      <c r="DW21" s="19"/>
      <c r="DX21" s="19"/>
      <c r="DY21" s="20"/>
      <c r="DZ21" s="18"/>
      <c r="EA21" s="19"/>
      <c r="EB21" s="52"/>
      <c r="EC21" s="48"/>
      <c r="ED21" s="19"/>
      <c r="EE21" s="20"/>
      <c r="EF21" s="18"/>
      <c r="EG21" s="19"/>
      <c r="EH21" s="19"/>
      <c r="EI21" s="19"/>
      <c r="EJ21" s="19"/>
      <c r="EK21" s="20"/>
      <c r="EL21" s="18"/>
      <c r="EM21" s="19"/>
      <c r="EN21" s="19"/>
      <c r="EO21" s="19"/>
      <c r="EP21" s="19"/>
      <c r="EQ21" s="20"/>
      <c r="ER21" s="18"/>
      <c r="ES21" s="19"/>
      <c r="ET21" s="19"/>
      <c r="EU21" s="19"/>
      <c r="EV21" s="19"/>
      <c r="EW21" s="20"/>
      <c r="EX21" s="18"/>
      <c r="EY21" s="19"/>
      <c r="EZ21" s="19"/>
      <c r="FA21" s="19"/>
      <c r="FB21" s="19"/>
      <c r="FC21" s="20"/>
      <c r="FD21" s="18"/>
      <c r="FE21" s="19"/>
      <c r="FF21" s="19"/>
      <c r="FG21" s="19"/>
      <c r="FH21" s="19"/>
      <c r="FI21" s="20"/>
      <c r="FJ21" s="18"/>
      <c r="FK21" s="19"/>
      <c r="FL21" s="19"/>
      <c r="FM21" s="19"/>
      <c r="FN21" s="19"/>
      <c r="FO21" s="20"/>
      <c r="FP21" s="18"/>
      <c r="FQ21" s="19"/>
      <c r="FR21" s="19"/>
      <c r="FS21" s="19"/>
      <c r="FT21" s="19"/>
      <c r="FU21" s="20"/>
      <c r="FV21" s="18"/>
      <c r="FW21" s="19"/>
      <c r="FX21" s="19"/>
      <c r="FY21" s="19"/>
      <c r="FZ21" s="19"/>
      <c r="GA21" s="20"/>
      <c r="GB21" s="18"/>
      <c r="GC21" s="19"/>
      <c r="GD21" s="19"/>
      <c r="GE21" s="19"/>
      <c r="GF21" s="19"/>
      <c r="GG21" s="20"/>
      <c r="GH21" s="75" t="str">
        <f>IFERROR(VLOOKUP($C21,パターン表データ!$B$2:$K$111,9,FALSE),"")</f>
        <v/>
      </c>
      <c r="GI21" s="76" t="str">
        <f>IFERROR(VLOOKUP($C21,パターン表データ!$B$2:$K$111,10,FALSE),"")</f>
        <v/>
      </c>
      <c r="GJ21" s="92"/>
      <c r="GK21" s="93"/>
      <c r="GL21" s="94"/>
      <c r="GM21" s="95"/>
      <c r="GN21" s="96"/>
      <c r="GO21" s="97" t="s">
        <v>108</v>
      </c>
      <c r="GP21" s="96"/>
      <c r="GQ21" s="85">
        <f t="shared" si="2"/>
        <v>0</v>
      </c>
      <c r="GR21" s="110"/>
      <c r="GS21" s="33"/>
      <c r="GT21" s="21"/>
    </row>
    <row r="22" spans="1:202" ht="44.25" customHeight="1">
      <c r="A22" s="82">
        <f t="shared" si="3"/>
        <v>45764</v>
      </c>
      <c r="B22" s="81">
        <f t="shared" si="1"/>
        <v>5</v>
      </c>
      <c r="C22" s="91"/>
      <c r="D22" s="79" t="str">
        <f>IFERROR(VLOOKUP($C22,パターン表データ!$B$2:$K$111,2,FALSE),"")</f>
        <v/>
      </c>
      <c r="E22" s="79" t="str">
        <f>IFERROR(VLOOKUP($C22,パターン表データ!$B$2:$K$111,3,FALSE),"")</f>
        <v/>
      </c>
      <c r="F22" s="63" t="e">
        <f>VLOOKUP($C22,パターン表データ!$B$2:$K$111,4,FALSE)</f>
        <v>#N/A</v>
      </c>
      <c r="G22" s="64" t="e">
        <f>VLOOKUP($C22,パターン表データ!$B$2:$K$111,5,FALSE)</f>
        <v>#N/A</v>
      </c>
      <c r="H22" s="64" t="e">
        <f>VLOOKUP($C22,パターン表データ!$B$2:$K$111,6,FALSE)</f>
        <v>#N/A</v>
      </c>
      <c r="I22" s="64" t="e">
        <f>VLOOKUP($C22,パターン表データ!$B$2:$K$111,7,FALSE)</f>
        <v>#N/A</v>
      </c>
      <c r="J22" s="18"/>
      <c r="K22" s="19"/>
      <c r="L22" s="19"/>
      <c r="M22" s="19"/>
      <c r="N22" s="19"/>
      <c r="O22" s="20"/>
      <c r="P22" s="18"/>
      <c r="Q22" s="19"/>
      <c r="R22" s="19"/>
      <c r="S22" s="19"/>
      <c r="T22" s="19"/>
      <c r="U22" s="20"/>
      <c r="V22" s="18"/>
      <c r="W22" s="19"/>
      <c r="X22" s="59"/>
      <c r="Y22" s="48"/>
      <c r="Z22" s="19"/>
      <c r="AA22" s="52"/>
      <c r="AB22" s="48"/>
      <c r="AC22" s="19"/>
      <c r="AD22" s="19"/>
      <c r="AE22" s="19"/>
      <c r="AF22" s="19"/>
      <c r="AG22" s="20"/>
      <c r="AH22" s="18"/>
      <c r="AI22" s="19"/>
      <c r="AJ22" s="19"/>
      <c r="AK22" s="19"/>
      <c r="AL22" s="19"/>
      <c r="AM22" s="20"/>
      <c r="AN22" s="18"/>
      <c r="AO22" s="19"/>
      <c r="AP22" s="19"/>
      <c r="AQ22" s="19"/>
      <c r="AR22" s="19"/>
      <c r="AS22" s="20"/>
      <c r="AT22" s="18"/>
      <c r="AU22" s="19"/>
      <c r="AV22" s="19"/>
      <c r="AW22" s="19"/>
      <c r="AX22" s="19"/>
      <c r="AY22" s="20"/>
      <c r="AZ22" s="18"/>
      <c r="BA22" s="19"/>
      <c r="BB22" s="19"/>
      <c r="BC22" s="19"/>
      <c r="BD22" s="19"/>
      <c r="BE22" s="20"/>
      <c r="BF22" s="18"/>
      <c r="BG22" s="19"/>
      <c r="BH22" s="19"/>
      <c r="BI22" s="19"/>
      <c r="BJ22" s="19"/>
      <c r="BK22" s="20"/>
      <c r="BL22" s="18"/>
      <c r="BM22" s="19"/>
      <c r="BN22" s="19"/>
      <c r="BO22" s="19"/>
      <c r="BP22" s="19"/>
      <c r="BQ22" s="20"/>
      <c r="BR22" s="18"/>
      <c r="BS22" s="19"/>
      <c r="BT22" s="19"/>
      <c r="BU22" s="19"/>
      <c r="BV22" s="19"/>
      <c r="BW22" s="20"/>
      <c r="BX22" s="18"/>
      <c r="BY22" s="19"/>
      <c r="BZ22" s="19"/>
      <c r="CA22" s="19"/>
      <c r="CB22" s="19"/>
      <c r="CC22" s="20"/>
      <c r="CD22" s="18"/>
      <c r="CE22" s="19"/>
      <c r="CF22" s="19"/>
      <c r="CG22" s="19"/>
      <c r="CH22" s="19"/>
      <c r="CI22" s="20"/>
      <c r="CJ22" s="18"/>
      <c r="CK22" s="19"/>
      <c r="CL22" s="19"/>
      <c r="CM22" s="19"/>
      <c r="CN22" s="19"/>
      <c r="CO22" s="20"/>
      <c r="CP22" s="18"/>
      <c r="CQ22" s="19"/>
      <c r="CR22" s="19"/>
      <c r="CS22" s="19"/>
      <c r="CT22" s="19"/>
      <c r="CU22" s="20"/>
      <c r="CV22" s="18"/>
      <c r="CW22" s="19"/>
      <c r="CX22" s="19"/>
      <c r="CY22" s="19"/>
      <c r="CZ22" s="19"/>
      <c r="DA22" s="20"/>
      <c r="DB22" s="18"/>
      <c r="DC22" s="19"/>
      <c r="DD22" s="19"/>
      <c r="DE22" s="19"/>
      <c r="DF22" s="19"/>
      <c r="DG22" s="20"/>
      <c r="DH22" s="18"/>
      <c r="DI22" s="19"/>
      <c r="DJ22" s="19"/>
      <c r="DK22" s="19"/>
      <c r="DL22" s="19"/>
      <c r="DM22" s="20"/>
      <c r="DN22" s="18"/>
      <c r="DO22" s="19"/>
      <c r="DP22" s="19"/>
      <c r="DQ22" s="19"/>
      <c r="DR22" s="19"/>
      <c r="DS22" s="20"/>
      <c r="DT22" s="18"/>
      <c r="DU22" s="19"/>
      <c r="DV22" s="19"/>
      <c r="DW22" s="19"/>
      <c r="DX22" s="19"/>
      <c r="DY22" s="20"/>
      <c r="DZ22" s="18"/>
      <c r="EA22" s="19"/>
      <c r="EB22" s="52"/>
      <c r="EC22" s="48"/>
      <c r="ED22" s="19"/>
      <c r="EE22" s="20"/>
      <c r="EF22" s="18"/>
      <c r="EG22" s="19"/>
      <c r="EH22" s="19"/>
      <c r="EI22" s="19"/>
      <c r="EJ22" s="19"/>
      <c r="EK22" s="20"/>
      <c r="EL22" s="18"/>
      <c r="EM22" s="19"/>
      <c r="EN22" s="19"/>
      <c r="EO22" s="19"/>
      <c r="EP22" s="19"/>
      <c r="EQ22" s="20"/>
      <c r="ER22" s="18"/>
      <c r="ES22" s="19"/>
      <c r="ET22" s="19"/>
      <c r="EU22" s="19"/>
      <c r="EV22" s="19"/>
      <c r="EW22" s="20"/>
      <c r="EX22" s="18"/>
      <c r="EY22" s="19"/>
      <c r="EZ22" s="19"/>
      <c r="FA22" s="19"/>
      <c r="FB22" s="19"/>
      <c r="FC22" s="20"/>
      <c r="FD22" s="18"/>
      <c r="FE22" s="19"/>
      <c r="FF22" s="19"/>
      <c r="FG22" s="19"/>
      <c r="FH22" s="19"/>
      <c r="FI22" s="20"/>
      <c r="FJ22" s="18"/>
      <c r="FK22" s="19"/>
      <c r="FL22" s="19"/>
      <c r="FM22" s="19"/>
      <c r="FN22" s="19"/>
      <c r="FO22" s="20"/>
      <c r="FP22" s="18"/>
      <c r="FQ22" s="19"/>
      <c r="FR22" s="19"/>
      <c r="FS22" s="19"/>
      <c r="FT22" s="19"/>
      <c r="FU22" s="20"/>
      <c r="FV22" s="18"/>
      <c r="FW22" s="19"/>
      <c r="FX22" s="19"/>
      <c r="FY22" s="19"/>
      <c r="FZ22" s="19"/>
      <c r="GA22" s="20"/>
      <c r="GB22" s="18"/>
      <c r="GC22" s="19"/>
      <c r="GD22" s="19"/>
      <c r="GE22" s="19"/>
      <c r="GF22" s="19"/>
      <c r="GG22" s="20"/>
      <c r="GH22" s="75" t="str">
        <f>IFERROR(VLOOKUP($C22,パターン表データ!$B$2:$K$111,9,FALSE),"")</f>
        <v/>
      </c>
      <c r="GI22" s="76" t="str">
        <f>IFERROR(VLOOKUP($C22,パターン表データ!$B$2:$K$111,10,FALSE),"")</f>
        <v/>
      </c>
      <c r="GJ22" s="92"/>
      <c r="GK22" s="93"/>
      <c r="GL22" s="94"/>
      <c r="GM22" s="95"/>
      <c r="GN22" s="96"/>
      <c r="GO22" s="97" t="s">
        <v>108</v>
      </c>
      <c r="GP22" s="96"/>
      <c r="GQ22" s="85">
        <f t="shared" si="2"/>
        <v>0</v>
      </c>
      <c r="GR22" s="110"/>
      <c r="GS22" s="33"/>
      <c r="GT22" s="21"/>
    </row>
    <row r="23" spans="1:202" ht="44.25" customHeight="1">
      <c r="A23" s="82">
        <f>A22+1</f>
        <v>45765</v>
      </c>
      <c r="B23" s="81">
        <f t="shared" si="1"/>
        <v>6</v>
      </c>
      <c r="C23" s="91"/>
      <c r="D23" s="79" t="str">
        <f>IFERROR(VLOOKUP($C23,パターン表データ!$B$2:$K$111,2,FALSE),"")</f>
        <v/>
      </c>
      <c r="E23" s="79" t="str">
        <f>IFERROR(VLOOKUP($C23,パターン表データ!$B$2:$K$111,3,FALSE),"")</f>
        <v/>
      </c>
      <c r="F23" s="63" t="e">
        <f>VLOOKUP($C23,パターン表データ!$B$2:$K$111,4,FALSE)</f>
        <v>#N/A</v>
      </c>
      <c r="G23" s="64" t="e">
        <f>VLOOKUP($C23,パターン表データ!$B$2:$K$111,5,FALSE)</f>
        <v>#N/A</v>
      </c>
      <c r="H23" s="64" t="e">
        <f>VLOOKUP($C23,パターン表データ!$B$2:$K$111,6,FALSE)</f>
        <v>#N/A</v>
      </c>
      <c r="I23" s="64" t="e">
        <f>VLOOKUP($C23,パターン表データ!$B$2:$K$111,7,FALSE)</f>
        <v>#N/A</v>
      </c>
      <c r="J23" s="18"/>
      <c r="K23" s="19"/>
      <c r="L23" s="19"/>
      <c r="M23" s="19"/>
      <c r="N23" s="19"/>
      <c r="O23" s="20"/>
      <c r="P23" s="18"/>
      <c r="Q23" s="19"/>
      <c r="R23" s="19"/>
      <c r="S23" s="19"/>
      <c r="T23" s="19"/>
      <c r="U23" s="20"/>
      <c r="V23" s="18"/>
      <c r="W23" s="19"/>
      <c r="X23" s="59"/>
      <c r="Y23" s="48"/>
      <c r="Z23" s="19"/>
      <c r="AA23" s="52"/>
      <c r="AB23" s="48"/>
      <c r="AC23" s="19"/>
      <c r="AD23" s="19"/>
      <c r="AE23" s="19"/>
      <c r="AF23" s="19"/>
      <c r="AG23" s="20"/>
      <c r="AH23" s="18"/>
      <c r="AI23" s="19"/>
      <c r="AJ23" s="19"/>
      <c r="AK23" s="19"/>
      <c r="AL23" s="19"/>
      <c r="AM23" s="20"/>
      <c r="AN23" s="18"/>
      <c r="AO23" s="19"/>
      <c r="AP23" s="19"/>
      <c r="AQ23" s="19"/>
      <c r="AR23" s="19"/>
      <c r="AS23" s="20"/>
      <c r="AT23" s="18"/>
      <c r="AU23" s="19"/>
      <c r="AV23" s="19"/>
      <c r="AW23" s="19"/>
      <c r="AX23" s="19"/>
      <c r="AY23" s="20"/>
      <c r="AZ23" s="18"/>
      <c r="BA23" s="19"/>
      <c r="BB23" s="19"/>
      <c r="BC23" s="19"/>
      <c r="BD23" s="19"/>
      <c r="BE23" s="20"/>
      <c r="BF23" s="18"/>
      <c r="BG23" s="19"/>
      <c r="BH23" s="19"/>
      <c r="BI23" s="19"/>
      <c r="BJ23" s="19"/>
      <c r="BK23" s="20"/>
      <c r="BL23" s="18"/>
      <c r="BM23" s="19"/>
      <c r="BN23" s="19"/>
      <c r="BO23" s="19"/>
      <c r="BP23" s="19"/>
      <c r="BQ23" s="20"/>
      <c r="BR23" s="18"/>
      <c r="BS23" s="19"/>
      <c r="BT23" s="19"/>
      <c r="BU23" s="19"/>
      <c r="BV23" s="19"/>
      <c r="BW23" s="20"/>
      <c r="BX23" s="18"/>
      <c r="BY23" s="19"/>
      <c r="BZ23" s="19"/>
      <c r="CA23" s="19"/>
      <c r="CB23" s="19"/>
      <c r="CC23" s="20"/>
      <c r="CD23" s="18"/>
      <c r="CE23" s="19"/>
      <c r="CF23" s="19"/>
      <c r="CG23" s="19"/>
      <c r="CH23" s="19"/>
      <c r="CI23" s="20"/>
      <c r="CJ23" s="18"/>
      <c r="CK23" s="19"/>
      <c r="CL23" s="19"/>
      <c r="CM23" s="19"/>
      <c r="CN23" s="19"/>
      <c r="CO23" s="20"/>
      <c r="CP23" s="18"/>
      <c r="CQ23" s="19"/>
      <c r="CR23" s="19"/>
      <c r="CS23" s="19"/>
      <c r="CT23" s="19"/>
      <c r="CU23" s="20"/>
      <c r="CV23" s="18"/>
      <c r="CW23" s="19"/>
      <c r="CX23" s="19"/>
      <c r="CY23" s="19"/>
      <c r="CZ23" s="19"/>
      <c r="DA23" s="20"/>
      <c r="DB23" s="18"/>
      <c r="DC23" s="19"/>
      <c r="DD23" s="19"/>
      <c r="DE23" s="19"/>
      <c r="DF23" s="19"/>
      <c r="DG23" s="20"/>
      <c r="DH23" s="18"/>
      <c r="DI23" s="19"/>
      <c r="DJ23" s="19"/>
      <c r="DK23" s="19"/>
      <c r="DL23" s="19"/>
      <c r="DM23" s="20"/>
      <c r="DN23" s="18"/>
      <c r="DO23" s="19"/>
      <c r="DP23" s="19"/>
      <c r="DQ23" s="19"/>
      <c r="DR23" s="19"/>
      <c r="DS23" s="20"/>
      <c r="DT23" s="18"/>
      <c r="DU23" s="19"/>
      <c r="DV23" s="19"/>
      <c r="DW23" s="19"/>
      <c r="DX23" s="19"/>
      <c r="DY23" s="20"/>
      <c r="DZ23" s="18"/>
      <c r="EA23" s="19"/>
      <c r="EB23" s="52"/>
      <c r="EC23" s="48"/>
      <c r="ED23" s="19"/>
      <c r="EE23" s="20"/>
      <c r="EF23" s="18"/>
      <c r="EG23" s="19"/>
      <c r="EH23" s="19"/>
      <c r="EI23" s="19"/>
      <c r="EJ23" s="19"/>
      <c r="EK23" s="20"/>
      <c r="EL23" s="18"/>
      <c r="EM23" s="19"/>
      <c r="EN23" s="19"/>
      <c r="EO23" s="19"/>
      <c r="EP23" s="19"/>
      <c r="EQ23" s="20"/>
      <c r="ER23" s="18"/>
      <c r="ES23" s="19"/>
      <c r="ET23" s="19"/>
      <c r="EU23" s="19"/>
      <c r="EV23" s="19"/>
      <c r="EW23" s="20"/>
      <c r="EX23" s="18"/>
      <c r="EY23" s="19"/>
      <c r="EZ23" s="19"/>
      <c r="FA23" s="19"/>
      <c r="FB23" s="19"/>
      <c r="FC23" s="20"/>
      <c r="FD23" s="18"/>
      <c r="FE23" s="19"/>
      <c r="FF23" s="19"/>
      <c r="FG23" s="19"/>
      <c r="FH23" s="19"/>
      <c r="FI23" s="20"/>
      <c r="FJ23" s="18"/>
      <c r="FK23" s="19"/>
      <c r="FL23" s="19"/>
      <c r="FM23" s="19"/>
      <c r="FN23" s="19"/>
      <c r="FO23" s="20"/>
      <c r="FP23" s="18"/>
      <c r="FQ23" s="19"/>
      <c r="FR23" s="19"/>
      <c r="FS23" s="19"/>
      <c r="FT23" s="19"/>
      <c r="FU23" s="20"/>
      <c r="FV23" s="18"/>
      <c r="FW23" s="19"/>
      <c r="FX23" s="19"/>
      <c r="FY23" s="19"/>
      <c r="FZ23" s="19"/>
      <c r="GA23" s="20"/>
      <c r="GB23" s="18"/>
      <c r="GC23" s="19"/>
      <c r="GD23" s="19"/>
      <c r="GE23" s="19"/>
      <c r="GF23" s="19"/>
      <c r="GG23" s="20"/>
      <c r="GH23" s="75" t="str">
        <f>IFERROR(VLOOKUP($C23,パターン表データ!$B$2:$K$111,9,FALSE),"")</f>
        <v/>
      </c>
      <c r="GI23" s="76" t="str">
        <f>IFERROR(VLOOKUP($C23,パターン表データ!$B$2:$K$111,10,FALSE),"")</f>
        <v/>
      </c>
      <c r="GJ23" s="92"/>
      <c r="GK23" s="93"/>
      <c r="GL23" s="94"/>
      <c r="GM23" s="98"/>
      <c r="GN23" s="96"/>
      <c r="GO23" s="97" t="s">
        <v>108</v>
      </c>
      <c r="GP23" s="96"/>
      <c r="GQ23" s="85">
        <f t="shared" si="2"/>
        <v>0</v>
      </c>
      <c r="GR23" s="110"/>
      <c r="GS23" s="33"/>
      <c r="GT23" s="21"/>
    </row>
    <row r="24" spans="1:202" ht="44.25" customHeight="1">
      <c r="A24" s="82">
        <f t="shared" si="3"/>
        <v>45766</v>
      </c>
      <c r="B24" s="81">
        <f t="shared" si="1"/>
        <v>7</v>
      </c>
      <c r="C24" s="91"/>
      <c r="D24" s="79" t="str">
        <f>IFERROR(VLOOKUP($C24,パターン表データ!$B$2:$K$111,2,FALSE),"")</f>
        <v/>
      </c>
      <c r="E24" s="79" t="str">
        <f>IFERROR(VLOOKUP($C24,パターン表データ!$B$2:$K$111,3,FALSE),"")</f>
        <v/>
      </c>
      <c r="F24" s="63" t="e">
        <f>VLOOKUP($C24,パターン表データ!$B$2:$K$111,4,FALSE)</f>
        <v>#N/A</v>
      </c>
      <c r="G24" s="64" t="e">
        <f>VLOOKUP($C24,パターン表データ!$B$2:$K$111,5,FALSE)</f>
        <v>#N/A</v>
      </c>
      <c r="H24" s="64" t="e">
        <f>VLOOKUP($C24,パターン表データ!$B$2:$K$111,6,FALSE)</f>
        <v>#N/A</v>
      </c>
      <c r="I24" s="64" t="e">
        <f>VLOOKUP($C24,パターン表データ!$B$2:$K$111,7,FALSE)</f>
        <v>#N/A</v>
      </c>
      <c r="J24" s="18"/>
      <c r="K24" s="19"/>
      <c r="L24" s="19"/>
      <c r="M24" s="19"/>
      <c r="N24" s="19"/>
      <c r="O24" s="20"/>
      <c r="P24" s="18"/>
      <c r="Q24" s="19"/>
      <c r="R24" s="19"/>
      <c r="S24" s="19"/>
      <c r="T24" s="19"/>
      <c r="U24" s="20"/>
      <c r="V24" s="18"/>
      <c r="W24" s="19"/>
      <c r="X24" s="59"/>
      <c r="Y24" s="48"/>
      <c r="Z24" s="19"/>
      <c r="AA24" s="52"/>
      <c r="AB24" s="48"/>
      <c r="AC24" s="19"/>
      <c r="AD24" s="19"/>
      <c r="AE24" s="19"/>
      <c r="AF24" s="19"/>
      <c r="AG24" s="20"/>
      <c r="AH24" s="18"/>
      <c r="AI24" s="19"/>
      <c r="AJ24" s="19"/>
      <c r="AK24" s="19"/>
      <c r="AL24" s="19"/>
      <c r="AM24" s="20"/>
      <c r="AN24" s="18"/>
      <c r="AO24" s="19"/>
      <c r="AP24" s="19"/>
      <c r="AQ24" s="19"/>
      <c r="AR24" s="19"/>
      <c r="AS24" s="20"/>
      <c r="AT24" s="18"/>
      <c r="AU24" s="19"/>
      <c r="AV24" s="19"/>
      <c r="AW24" s="19"/>
      <c r="AX24" s="19"/>
      <c r="AY24" s="20"/>
      <c r="AZ24" s="18"/>
      <c r="BA24" s="19"/>
      <c r="BB24" s="19"/>
      <c r="BC24" s="19"/>
      <c r="BD24" s="19"/>
      <c r="BE24" s="20"/>
      <c r="BF24" s="18"/>
      <c r="BG24" s="19"/>
      <c r="BH24" s="19"/>
      <c r="BI24" s="19"/>
      <c r="BJ24" s="19"/>
      <c r="BK24" s="20"/>
      <c r="BL24" s="18"/>
      <c r="BM24" s="19"/>
      <c r="BN24" s="19"/>
      <c r="BO24" s="19"/>
      <c r="BP24" s="19"/>
      <c r="BQ24" s="20"/>
      <c r="BR24" s="18"/>
      <c r="BS24" s="19"/>
      <c r="BT24" s="19"/>
      <c r="BU24" s="19"/>
      <c r="BV24" s="19"/>
      <c r="BW24" s="20"/>
      <c r="BX24" s="18"/>
      <c r="BY24" s="19"/>
      <c r="BZ24" s="19"/>
      <c r="CA24" s="19"/>
      <c r="CB24" s="19"/>
      <c r="CC24" s="20"/>
      <c r="CD24" s="18"/>
      <c r="CE24" s="19"/>
      <c r="CF24" s="19"/>
      <c r="CG24" s="19"/>
      <c r="CH24" s="19"/>
      <c r="CI24" s="20"/>
      <c r="CJ24" s="18"/>
      <c r="CK24" s="19"/>
      <c r="CL24" s="19"/>
      <c r="CM24" s="19"/>
      <c r="CN24" s="19"/>
      <c r="CO24" s="20"/>
      <c r="CP24" s="18"/>
      <c r="CQ24" s="19"/>
      <c r="CR24" s="19"/>
      <c r="CS24" s="19"/>
      <c r="CT24" s="19"/>
      <c r="CU24" s="20"/>
      <c r="CV24" s="18"/>
      <c r="CW24" s="19"/>
      <c r="CX24" s="19"/>
      <c r="CY24" s="19"/>
      <c r="CZ24" s="19"/>
      <c r="DA24" s="20"/>
      <c r="DB24" s="18"/>
      <c r="DC24" s="19"/>
      <c r="DD24" s="19"/>
      <c r="DE24" s="19"/>
      <c r="DF24" s="19"/>
      <c r="DG24" s="20"/>
      <c r="DH24" s="18"/>
      <c r="DI24" s="19"/>
      <c r="DJ24" s="19"/>
      <c r="DK24" s="19"/>
      <c r="DL24" s="19"/>
      <c r="DM24" s="20"/>
      <c r="DN24" s="18"/>
      <c r="DO24" s="19"/>
      <c r="DP24" s="19"/>
      <c r="DQ24" s="19"/>
      <c r="DR24" s="19"/>
      <c r="DS24" s="20"/>
      <c r="DT24" s="18"/>
      <c r="DU24" s="19"/>
      <c r="DV24" s="19"/>
      <c r="DW24" s="19"/>
      <c r="DX24" s="19"/>
      <c r="DY24" s="20"/>
      <c r="DZ24" s="18"/>
      <c r="EA24" s="19"/>
      <c r="EB24" s="52"/>
      <c r="EC24" s="48"/>
      <c r="ED24" s="19"/>
      <c r="EE24" s="20"/>
      <c r="EF24" s="18"/>
      <c r="EG24" s="19"/>
      <c r="EH24" s="19"/>
      <c r="EI24" s="19"/>
      <c r="EJ24" s="19"/>
      <c r="EK24" s="20"/>
      <c r="EL24" s="18"/>
      <c r="EM24" s="19"/>
      <c r="EN24" s="19"/>
      <c r="EO24" s="19"/>
      <c r="EP24" s="19"/>
      <c r="EQ24" s="20"/>
      <c r="ER24" s="18"/>
      <c r="ES24" s="19"/>
      <c r="ET24" s="19"/>
      <c r="EU24" s="19"/>
      <c r="EV24" s="19"/>
      <c r="EW24" s="20"/>
      <c r="EX24" s="18"/>
      <c r="EY24" s="19"/>
      <c r="EZ24" s="19"/>
      <c r="FA24" s="19"/>
      <c r="FB24" s="19"/>
      <c r="FC24" s="20"/>
      <c r="FD24" s="18"/>
      <c r="FE24" s="19"/>
      <c r="FF24" s="19"/>
      <c r="FG24" s="19"/>
      <c r="FH24" s="19"/>
      <c r="FI24" s="20"/>
      <c r="FJ24" s="18"/>
      <c r="FK24" s="19"/>
      <c r="FL24" s="19"/>
      <c r="FM24" s="19"/>
      <c r="FN24" s="19"/>
      <c r="FO24" s="20"/>
      <c r="FP24" s="18"/>
      <c r="FQ24" s="19"/>
      <c r="FR24" s="19"/>
      <c r="FS24" s="19"/>
      <c r="FT24" s="19"/>
      <c r="FU24" s="20"/>
      <c r="FV24" s="18"/>
      <c r="FW24" s="19"/>
      <c r="FX24" s="19"/>
      <c r="FY24" s="19"/>
      <c r="FZ24" s="19"/>
      <c r="GA24" s="20"/>
      <c r="GB24" s="18"/>
      <c r="GC24" s="19"/>
      <c r="GD24" s="19"/>
      <c r="GE24" s="19"/>
      <c r="GF24" s="19"/>
      <c r="GG24" s="20"/>
      <c r="GH24" s="75" t="str">
        <f>IFERROR(VLOOKUP($C24,パターン表データ!$B$2:$K$111,9,FALSE),"")</f>
        <v/>
      </c>
      <c r="GI24" s="76" t="str">
        <f>IFERROR(VLOOKUP($C24,パターン表データ!$B$2:$K$111,10,FALSE),"")</f>
        <v/>
      </c>
      <c r="GJ24" s="92"/>
      <c r="GK24" s="93"/>
      <c r="GL24" s="94"/>
      <c r="GM24" s="95"/>
      <c r="GN24" s="96"/>
      <c r="GO24" s="97" t="s">
        <v>108</v>
      </c>
      <c r="GP24" s="96"/>
      <c r="GQ24" s="85">
        <f t="shared" si="2"/>
        <v>0</v>
      </c>
      <c r="GR24" s="110"/>
      <c r="GS24" s="33"/>
      <c r="GT24" s="21"/>
    </row>
    <row r="25" spans="1:202" ht="44.25" customHeight="1">
      <c r="A25" s="82">
        <f t="shared" si="3"/>
        <v>45767</v>
      </c>
      <c r="B25" s="81">
        <f t="shared" si="1"/>
        <v>1</v>
      </c>
      <c r="C25" s="91"/>
      <c r="D25" s="79" t="str">
        <f>IFERROR(VLOOKUP($C25,パターン表データ!$B$2:$K$111,2,FALSE),"")</f>
        <v/>
      </c>
      <c r="E25" s="79" t="str">
        <f>IFERROR(VLOOKUP($C25,パターン表データ!$B$2:$K$111,3,FALSE),"")</f>
        <v/>
      </c>
      <c r="F25" s="63" t="e">
        <f>VLOOKUP($C25,パターン表データ!$B$2:$K$111,4,FALSE)</f>
        <v>#N/A</v>
      </c>
      <c r="G25" s="64" t="e">
        <f>VLOOKUP($C25,パターン表データ!$B$2:$K$111,5,FALSE)</f>
        <v>#N/A</v>
      </c>
      <c r="H25" s="64" t="e">
        <f>VLOOKUP($C25,パターン表データ!$B$2:$K$111,6,FALSE)</f>
        <v>#N/A</v>
      </c>
      <c r="I25" s="64" t="e">
        <f>VLOOKUP($C25,パターン表データ!$B$2:$K$111,7,FALSE)</f>
        <v>#N/A</v>
      </c>
      <c r="J25" s="18"/>
      <c r="K25" s="19"/>
      <c r="L25" s="19"/>
      <c r="M25" s="19"/>
      <c r="N25" s="19"/>
      <c r="O25" s="20"/>
      <c r="P25" s="18"/>
      <c r="Q25" s="19"/>
      <c r="R25" s="19"/>
      <c r="S25" s="19"/>
      <c r="T25" s="19"/>
      <c r="U25" s="20"/>
      <c r="V25" s="18"/>
      <c r="W25" s="19"/>
      <c r="X25" s="59"/>
      <c r="Y25" s="48"/>
      <c r="Z25" s="19"/>
      <c r="AA25" s="52"/>
      <c r="AB25" s="48"/>
      <c r="AC25" s="19"/>
      <c r="AD25" s="19"/>
      <c r="AE25" s="19"/>
      <c r="AF25" s="19"/>
      <c r="AG25" s="20"/>
      <c r="AH25" s="18"/>
      <c r="AI25" s="19"/>
      <c r="AJ25" s="19"/>
      <c r="AK25" s="19"/>
      <c r="AL25" s="19"/>
      <c r="AM25" s="20"/>
      <c r="AN25" s="18"/>
      <c r="AO25" s="19"/>
      <c r="AP25" s="19"/>
      <c r="AQ25" s="19"/>
      <c r="AR25" s="19"/>
      <c r="AS25" s="20"/>
      <c r="AT25" s="18"/>
      <c r="AU25" s="19"/>
      <c r="AV25" s="19"/>
      <c r="AW25" s="19"/>
      <c r="AX25" s="19"/>
      <c r="AY25" s="20"/>
      <c r="AZ25" s="18"/>
      <c r="BA25" s="19"/>
      <c r="BB25" s="19"/>
      <c r="BC25" s="19"/>
      <c r="BD25" s="19"/>
      <c r="BE25" s="20"/>
      <c r="BF25" s="18"/>
      <c r="BG25" s="19"/>
      <c r="BH25" s="19"/>
      <c r="BI25" s="19"/>
      <c r="BJ25" s="19"/>
      <c r="BK25" s="20"/>
      <c r="BL25" s="18"/>
      <c r="BM25" s="19"/>
      <c r="BN25" s="19"/>
      <c r="BO25" s="19"/>
      <c r="BP25" s="19"/>
      <c r="BQ25" s="20"/>
      <c r="BR25" s="18"/>
      <c r="BS25" s="19"/>
      <c r="BT25" s="19"/>
      <c r="BU25" s="19"/>
      <c r="BV25" s="19"/>
      <c r="BW25" s="20"/>
      <c r="BX25" s="18"/>
      <c r="BY25" s="19"/>
      <c r="BZ25" s="19"/>
      <c r="CA25" s="19"/>
      <c r="CB25" s="19"/>
      <c r="CC25" s="20"/>
      <c r="CD25" s="18"/>
      <c r="CE25" s="19"/>
      <c r="CF25" s="19"/>
      <c r="CG25" s="19"/>
      <c r="CH25" s="19"/>
      <c r="CI25" s="20"/>
      <c r="CJ25" s="18"/>
      <c r="CK25" s="19"/>
      <c r="CL25" s="19"/>
      <c r="CM25" s="19"/>
      <c r="CN25" s="19"/>
      <c r="CO25" s="20"/>
      <c r="CP25" s="18"/>
      <c r="CQ25" s="19"/>
      <c r="CR25" s="19"/>
      <c r="CS25" s="19"/>
      <c r="CT25" s="19"/>
      <c r="CU25" s="20"/>
      <c r="CV25" s="18"/>
      <c r="CW25" s="19"/>
      <c r="CX25" s="19"/>
      <c r="CY25" s="19"/>
      <c r="CZ25" s="19"/>
      <c r="DA25" s="20"/>
      <c r="DB25" s="18"/>
      <c r="DC25" s="19"/>
      <c r="DD25" s="19"/>
      <c r="DE25" s="19"/>
      <c r="DF25" s="19"/>
      <c r="DG25" s="20"/>
      <c r="DH25" s="18"/>
      <c r="DI25" s="19"/>
      <c r="DJ25" s="19"/>
      <c r="DK25" s="19"/>
      <c r="DL25" s="19"/>
      <c r="DM25" s="20"/>
      <c r="DN25" s="18"/>
      <c r="DO25" s="19"/>
      <c r="DP25" s="19"/>
      <c r="DQ25" s="19"/>
      <c r="DR25" s="19"/>
      <c r="DS25" s="20"/>
      <c r="DT25" s="18"/>
      <c r="DU25" s="19"/>
      <c r="DV25" s="19"/>
      <c r="DW25" s="19"/>
      <c r="DX25" s="19"/>
      <c r="DY25" s="20"/>
      <c r="DZ25" s="18"/>
      <c r="EA25" s="19"/>
      <c r="EB25" s="52"/>
      <c r="EC25" s="48"/>
      <c r="ED25" s="19"/>
      <c r="EE25" s="20"/>
      <c r="EF25" s="18"/>
      <c r="EG25" s="19"/>
      <c r="EH25" s="19"/>
      <c r="EI25" s="19"/>
      <c r="EJ25" s="19"/>
      <c r="EK25" s="20"/>
      <c r="EL25" s="18"/>
      <c r="EM25" s="19"/>
      <c r="EN25" s="19"/>
      <c r="EO25" s="19"/>
      <c r="EP25" s="19"/>
      <c r="EQ25" s="20"/>
      <c r="ER25" s="18"/>
      <c r="ES25" s="19"/>
      <c r="ET25" s="19"/>
      <c r="EU25" s="19"/>
      <c r="EV25" s="19"/>
      <c r="EW25" s="20"/>
      <c r="EX25" s="18"/>
      <c r="EY25" s="19"/>
      <c r="EZ25" s="19"/>
      <c r="FA25" s="19"/>
      <c r="FB25" s="19"/>
      <c r="FC25" s="20"/>
      <c r="FD25" s="18"/>
      <c r="FE25" s="19"/>
      <c r="FF25" s="19"/>
      <c r="FG25" s="19"/>
      <c r="FH25" s="19"/>
      <c r="FI25" s="20"/>
      <c r="FJ25" s="18"/>
      <c r="FK25" s="19"/>
      <c r="FL25" s="19"/>
      <c r="FM25" s="19"/>
      <c r="FN25" s="19"/>
      <c r="FO25" s="20"/>
      <c r="FP25" s="18"/>
      <c r="FQ25" s="19"/>
      <c r="FR25" s="19"/>
      <c r="FS25" s="19"/>
      <c r="FT25" s="19"/>
      <c r="FU25" s="20"/>
      <c r="FV25" s="18"/>
      <c r="FW25" s="19"/>
      <c r="FX25" s="19"/>
      <c r="FY25" s="19"/>
      <c r="FZ25" s="19"/>
      <c r="GA25" s="20"/>
      <c r="GB25" s="18"/>
      <c r="GC25" s="19"/>
      <c r="GD25" s="19"/>
      <c r="GE25" s="19"/>
      <c r="GF25" s="19"/>
      <c r="GG25" s="20"/>
      <c r="GH25" s="75" t="str">
        <f>IFERROR(VLOOKUP($C25,パターン表データ!$B$2:$K$111,9,FALSE),"")</f>
        <v/>
      </c>
      <c r="GI25" s="76" t="str">
        <f>IFERROR(VLOOKUP($C25,パターン表データ!$B$2:$K$111,10,FALSE),"")</f>
        <v/>
      </c>
      <c r="GJ25" s="92"/>
      <c r="GK25" s="93"/>
      <c r="GL25" s="94"/>
      <c r="GM25" s="95"/>
      <c r="GN25" s="96"/>
      <c r="GO25" s="97" t="s">
        <v>108</v>
      </c>
      <c r="GP25" s="96"/>
      <c r="GQ25" s="85">
        <f t="shared" si="2"/>
        <v>0</v>
      </c>
      <c r="GR25" s="110"/>
      <c r="GS25" s="33"/>
      <c r="GT25" s="21"/>
    </row>
    <row r="26" spans="1:202" ht="44.25" customHeight="1">
      <c r="A26" s="82">
        <f t="shared" si="3"/>
        <v>45768</v>
      </c>
      <c r="B26" s="81">
        <f t="shared" si="1"/>
        <v>2</v>
      </c>
      <c r="C26" s="91"/>
      <c r="D26" s="79" t="str">
        <f>IFERROR(VLOOKUP($C26,パターン表データ!$B$2:$K$111,2,FALSE),"")</f>
        <v/>
      </c>
      <c r="E26" s="79" t="str">
        <f>IFERROR(VLOOKUP($C26,パターン表データ!$B$2:$K$111,3,FALSE),"")</f>
        <v/>
      </c>
      <c r="F26" s="63" t="e">
        <f>VLOOKUP($C26,パターン表データ!$B$2:$K$111,4,FALSE)</f>
        <v>#N/A</v>
      </c>
      <c r="G26" s="64" t="e">
        <f>VLOOKUP($C26,パターン表データ!$B$2:$K$111,5,FALSE)</f>
        <v>#N/A</v>
      </c>
      <c r="H26" s="64" t="e">
        <f>VLOOKUP($C26,パターン表データ!$B$2:$K$111,6,FALSE)</f>
        <v>#N/A</v>
      </c>
      <c r="I26" s="64" t="e">
        <f>VLOOKUP($C26,パターン表データ!$B$2:$K$111,7,FALSE)</f>
        <v>#N/A</v>
      </c>
      <c r="J26" s="18"/>
      <c r="K26" s="19"/>
      <c r="L26" s="19"/>
      <c r="M26" s="19"/>
      <c r="N26" s="19"/>
      <c r="O26" s="20"/>
      <c r="P26" s="18"/>
      <c r="Q26" s="19"/>
      <c r="R26" s="19"/>
      <c r="S26" s="19"/>
      <c r="T26" s="19"/>
      <c r="U26" s="20"/>
      <c r="V26" s="18"/>
      <c r="W26" s="19"/>
      <c r="X26" s="59"/>
      <c r="Y26" s="48"/>
      <c r="Z26" s="19"/>
      <c r="AA26" s="52"/>
      <c r="AB26" s="48"/>
      <c r="AC26" s="19"/>
      <c r="AD26" s="19"/>
      <c r="AE26" s="19"/>
      <c r="AF26" s="19"/>
      <c r="AG26" s="20"/>
      <c r="AH26" s="18"/>
      <c r="AI26" s="19"/>
      <c r="AJ26" s="19"/>
      <c r="AK26" s="19"/>
      <c r="AL26" s="19"/>
      <c r="AM26" s="20"/>
      <c r="AN26" s="18"/>
      <c r="AO26" s="19"/>
      <c r="AP26" s="19"/>
      <c r="AQ26" s="19"/>
      <c r="AR26" s="19"/>
      <c r="AS26" s="20"/>
      <c r="AT26" s="18"/>
      <c r="AU26" s="19"/>
      <c r="AV26" s="19"/>
      <c r="AW26" s="19"/>
      <c r="AX26" s="19"/>
      <c r="AY26" s="20"/>
      <c r="AZ26" s="18"/>
      <c r="BA26" s="19"/>
      <c r="BB26" s="19"/>
      <c r="BC26" s="19"/>
      <c r="BD26" s="19"/>
      <c r="BE26" s="20"/>
      <c r="BF26" s="18"/>
      <c r="BG26" s="19"/>
      <c r="BH26" s="19"/>
      <c r="BI26" s="19"/>
      <c r="BJ26" s="19"/>
      <c r="BK26" s="20"/>
      <c r="BL26" s="18"/>
      <c r="BM26" s="19"/>
      <c r="BN26" s="19"/>
      <c r="BO26" s="19"/>
      <c r="BP26" s="19"/>
      <c r="BQ26" s="20"/>
      <c r="BR26" s="18"/>
      <c r="BS26" s="19"/>
      <c r="BT26" s="19"/>
      <c r="BU26" s="19"/>
      <c r="BV26" s="19"/>
      <c r="BW26" s="20"/>
      <c r="BX26" s="18"/>
      <c r="BY26" s="19"/>
      <c r="BZ26" s="19"/>
      <c r="CA26" s="19"/>
      <c r="CB26" s="19"/>
      <c r="CC26" s="20"/>
      <c r="CD26" s="18"/>
      <c r="CE26" s="19"/>
      <c r="CF26" s="19"/>
      <c r="CG26" s="19"/>
      <c r="CH26" s="19"/>
      <c r="CI26" s="20"/>
      <c r="CJ26" s="18"/>
      <c r="CK26" s="19"/>
      <c r="CL26" s="19"/>
      <c r="CM26" s="19"/>
      <c r="CN26" s="19"/>
      <c r="CO26" s="20"/>
      <c r="CP26" s="18"/>
      <c r="CQ26" s="19"/>
      <c r="CR26" s="19"/>
      <c r="CS26" s="19"/>
      <c r="CT26" s="19"/>
      <c r="CU26" s="20"/>
      <c r="CV26" s="18"/>
      <c r="CW26" s="19"/>
      <c r="CX26" s="19"/>
      <c r="CY26" s="19"/>
      <c r="CZ26" s="19"/>
      <c r="DA26" s="20"/>
      <c r="DB26" s="18"/>
      <c r="DC26" s="19"/>
      <c r="DD26" s="19"/>
      <c r="DE26" s="19"/>
      <c r="DF26" s="19"/>
      <c r="DG26" s="20"/>
      <c r="DH26" s="18"/>
      <c r="DI26" s="19"/>
      <c r="DJ26" s="19"/>
      <c r="DK26" s="19"/>
      <c r="DL26" s="19"/>
      <c r="DM26" s="20"/>
      <c r="DN26" s="18"/>
      <c r="DO26" s="19"/>
      <c r="DP26" s="19"/>
      <c r="DQ26" s="19"/>
      <c r="DR26" s="19"/>
      <c r="DS26" s="20"/>
      <c r="DT26" s="18"/>
      <c r="DU26" s="19"/>
      <c r="DV26" s="19"/>
      <c r="DW26" s="19"/>
      <c r="DX26" s="19"/>
      <c r="DY26" s="20"/>
      <c r="DZ26" s="18"/>
      <c r="EA26" s="19"/>
      <c r="EB26" s="52"/>
      <c r="EC26" s="48"/>
      <c r="ED26" s="19"/>
      <c r="EE26" s="20"/>
      <c r="EF26" s="18"/>
      <c r="EG26" s="19"/>
      <c r="EH26" s="19"/>
      <c r="EI26" s="19"/>
      <c r="EJ26" s="19"/>
      <c r="EK26" s="20"/>
      <c r="EL26" s="18"/>
      <c r="EM26" s="19"/>
      <c r="EN26" s="19"/>
      <c r="EO26" s="19"/>
      <c r="EP26" s="19"/>
      <c r="EQ26" s="20"/>
      <c r="ER26" s="18"/>
      <c r="ES26" s="19"/>
      <c r="ET26" s="19"/>
      <c r="EU26" s="19"/>
      <c r="EV26" s="19"/>
      <c r="EW26" s="20"/>
      <c r="EX26" s="18"/>
      <c r="EY26" s="19"/>
      <c r="EZ26" s="19"/>
      <c r="FA26" s="19"/>
      <c r="FB26" s="19"/>
      <c r="FC26" s="20"/>
      <c r="FD26" s="18"/>
      <c r="FE26" s="19"/>
      <c r="FF26" s="19"/>
      <c r="FG26" s="19"/>
      <c r="FH26" s="19"/>
      <c r="FI26" s="20"/>
      <c r="FJ26" s="18"/>
      <c r="FK26" s="19"/>
      <c r="FL26" s="19"/>
      <c r="FM26" s="19"/>
      <c r="FN26" s="19"/>
      <c r="FO26" s="20"/>
      <c r="FP26" s="18"/>
      <c r="FQ26" s="19"/>
      <c r="FR26" s="19"/>
      <c r="FS26" s="19"/>
      <c r="FT26" s="19"/>
      <c r="FU26" s="20"/>
      <c r="FV26" s="18"/>
      <c r="FW26" s="19"/>
      <c r="FX26" s="19"/>
      <c r="FY26" s="19"/>
      <c r="FZ26" s="19"/>
      <c r="GA26" s="20"/>
      <c r="GB26" s="18"/>
      <c r="GC26" s="19"/>
      <c r="GD26" s="19"/>
      <c r="GE26" s="19"/>
      <c r="GF26" s="19"/>
      <c r="GG26" s="20"/>
      <c r="GH26" s="75" t="str">
        <f>IFERROR(VLOOKUP($C26,パターン表データ!$B$2:$K$111,9,FALSE),"")</f>
        <v/>
      </c>
      <c r="GI26" s="76" t="str">
        <f>IFERROR(VLOOKUP($C26,パターン表データ!$B$2:$K$111,10,FALSE),"")</f>
        <v/>
      </c>
      <c r="GJ26" s="92"/>
      <c r="GK26" s="93"/>
      <c r="GL26" s="94"/>
      <c r="GM26" s="95"/>
      <c r="GN26" s="96"/>
      <c r="GO26" s="97" t="s">
        <v>108</v>
      </c>
      <c r="GP26" s="96"/>
      <c r="GQ26" s="85">
        <f t="shared" si="2"/>
        <v>0</v>
      </c>
      <c r="GR26" s="110"/>
      <c r="GS26" s="33"/>
      <c r="GT26" s="21"/>
    </row>
    <row r="27" spans="1:202" ht="44.25" customHeight="1">
      <c r="A27" s="82">
        <f>A26+1</f>
        <v>45769</v>
      </c>
      <c r="B27" s="81">
        <f t="shared" si="1"/>
        <v>3</v>
      </c>
      <c r="C27" s="91"/>
      <c r="D27" s="79" t="str">
        <f>IFERROR(VLOOKUP($C27,パターン表データ!$B$2:$K$111,2,FALSE),"")</f>
        <v/>
      </c>
      <c r="E27" s="79" t="str">
        <f>IFERROR(VLOOKUP($C27,パターン表データ!$B$2:$K$111,3,FALSE),"")</f>
        <v/>
      </c>
      <c r="F27" s="63" t="e">
        <f>VLOOKUP($C27,パターン表データ!$B$2:$K$111,4,FALSE)</f>
        <v>#N/A</v>
      </c>
      <c r="G27" s="64" t="e">
        <f>VLOOKUP($C27,パターン表データ!$B$2:$K$111,5,FALSE)</f>
        <v>#N/A</v>
      </c>
      <c r="H27" s="64" t="e">
        <f>VLOOKUP($C27,パターン表データ!$B$2:$K$111,6,FALSE)</f>
        <v>#N/A</v>
      </c>
      <c r="I27" s="64" t="e">
        <f>VLOOKUP($C27,パターン表データ!$B$2:$K$111,7,FALSE)</f>
        <v>#N/A</v>
      </c>
      <c r="J27" s="18"/>
      <c r="K27" s="19"/>
      <c r="L27" s="19"/>
      <c r="M27" s="19"/>
      <c r="N27" s="19"/>
      <c r="O27" s="20"/>
      <c r="P27" s="18"/>
      <c r="Q27" s="19"/>
      <c r="R27" s="19"/>
      <c r="S27" s="19"/>
      <c r="T27" s="19"/>
      <c r="U27" s="20"/>
      <c r="V27" s="18"/>
      <c r="W27" s="19"/>
      <c r="X27" s="59"/>
      <c r="Y27" s="48"/>
      <c r="Z27" s="19"/>
      <c r="AA27" s="52"/>
      <c r="AB27" s="48"/>
      <c r="AC27" s="19"/>
      <c r="AD27" s="19"/>
      <c r="AE27" s="19"/>
      <c r="AF27" s="19"/>
      <c r="AG27" s="20"/>
      <c r="AH27" s="18"/>
      <c r="AI27" s="19"/>
      <c r="AJ27" s="19"/>
      <c r="AK27" s="19"/>
      <c r="AL27" s="19"/>
      <c r="AM27" s="20"/>
      <c r="AN27" s="18"/>
      <c r="AO27" s="19"/>
      <c r="AP27" s="19"/>
      <c r="AQ27" s="19"/>
      <c r="AR27" s="19"/>
      <c r="AS27" s="20"/>
      <c r="AT27" s="18"/>
      <c r="AU27" s="19"/>
      <c r="AV27" s="19"/>
      <c r="AW27" s="19"/>
      <c r="AX27" s="19"/>
      <c r="AY27" s="20"/>
      <c r="AZ27" s="18"/>
      <c r="BA27" s="19"/>
      <c r="BB27" s="19"/>
      <c r="BC27" s="19"/>
      <c r="BD27" s="19"/>
      <c r="BE27" s="20"/>
      <c r="BF27" s="18"/>
      <c r="BG27" s="19"/>
      <c r="BH27" s="19"/>
      <c r="BI27" s="19"/>
      <c r="BJ27" s="19"/>
      <c r="BK27" s="20"/>
      <c r="BL27" s="18"/>
      <c r="BM27" s="19"/>
      <c r="BN27" s="19"/>
      <c r="BO27" s="19"/>
      <c r="BP27" s="19"/>
      <c r="BQ27" s="20"/>
      <c r="BR27" s="18"/>
      <c r="BS27" s="19"/>
      <c r="BT27" s="19"/>
      <c r="BU27" s="19"/>
      <c r="BV27" s="19"/>
      <c r="BW27" s="20"/>
      <c r="BX27" s="18"/>
      <c r="BY27" s="19"/>
      <c r="BZ27" s="19"/>
      <c r="CA27" s="19"/>
      <c r="CB27" s="19"/>
      <c r="CC27" s="20"/>
      <c r="CD27" s="18"/>
      <c r="CE27" s="19"/>
      <c r="CF27" s="19"/>
      <c r="CG27" s="19"/>
      <c r="CH27" s="19"/>
      <c r="CI27" s="20"/>
      <c r="CJ27" s="18"/>
      <c r="CK27" s="19"/>
      <c r="CL27" s="19"/>
      <c r="CM27" s="19"/>
      <c r="CN27" s="19"/>
      <c r="CO27" s="20"/>
      <c r="CP27" s="18"/>
      <c r="CQ27" s="19"/>
      <c r="CR27" s="19"/>
      <c r="CS27" s="19"/>
      <c r="CT27" s="19"/>
      <c r="CU27" s="20"/>
      <c r="CV27" s="18"/>
      <c r="CW27" s="19"/>
      <c r="CX27" s="19"/>
      <c r="CY27" s="19"/>
      <c r="CZ27" s="19"/>
      <c r="DA27" s="20"/>
      <c r="DB27" s="18"/>
      <c r="DC27" s="19"/>
      <c r="DD27" s="19"/>
      <c r="DE27" s="19"/>
      <c r="DF27" s="19"/>
      <c r="DG27" s="20"/>
      <c r="DH27" s="18"/>
      <c r="DI27" s="19"/>
      <c r="DJ27" s="19"/>
      <c r="DK27" s="19"/>
      <c r="DL27" s="19"/>
      <c r="DM27" s="20"/>
      <c r="DN27" s="18"/>
      <c r="DO27" s="19"/>
      <c r="DP27" s="19"/>
      <c r="DQ27" s="19"/>
      <c r="DR27" s="19"/>
      <c r="DS27" s="20"/>
      <c r="DT27" s="18"/>
      <c r="DU27" s="19"/>
      <c r="DV27" s="19"/>
      <c r="DW27" s="19"/>
      <c r="DX27" s="19"/>
      <c r="DY27" s="20"/>
      <c r="DZ27" s="18"/>
      <c r="EA27" s="19"/>
      <c r="EB27" s="52"/>
      <c r="EC27" s="48"/>
      <c r="ED27" s="19"/>
      <c r="EE27" s="20"/>
      <c r="EF27" s="18"/>
      <c r="EG27" s="19"/>
      <c r="EH27" s="19"/>
      <c r="EI27" s="19"/>
      <c r="EJ27" s="19"/>
      <c r="EK27" s="20"/>
      <c r="EL27" s="18"/>
      <c r="EM27" s="19"/>
      <c r="EN27" s="19"/>
      <c r="EO27" s="19"/>
      <c r="EP27" s="19"/>
      <c r="EQ27" s="20"/>
      <c r="ER27" s="18"/>
      <c r="ES27" s="19"/>
      <c r="ET27" s="19"/>
      <c r="EU27" s="19"/>
      <c r="EV27" s="19"/>
      <c r="EW27" s="20"/>
      <c r="EX27" s="18"/>
      <c r="EY27" s="19"/>
      <c r="EZ27" s="19"/>
      <c r="FA27" s="19"/>
      <c r="FB27" s="19"/>
      <c r="FC27" s="20"/>
      <c r="FD27" s="18"/>
      <c r="FE27" s="19"/>
      <c r="FF27" s="19"/>
      <c r="FG27" s="19"/>
      <c r="FH27" s="19"/>
      <c r="FI27" s="20"/>
      <c r="FJ27" s="18"/>
      <c r="FK27" s="19"/>
      <c r="FL27" s="19"/>
      <c r="FM27" s="19"/>
      <c r="FN27" s="19"/>
      <c r="FO27" s="20"/>
      <c r="FP27" s="18"/>
      <c r="FQ27" s="19"/>
      <c r="FR27" s="19"/>
      <c r="FS27" s="19"/>
      <c r="FT27" s="19"/>
      <c r="FU27" s="20"/>
      <c r="FV27" s="18"/>
      <c r="FW27" s="19"/>
      <c r="FX27" s="19"/>
      <c r="FY27" s="19"/>
      <c r="FZ27" s="19"/>
      <c r="GA27" s="20"/>
      <c r="GB27" s="18"/>
      <c r="GC27" s="19"/>
      <c r="GD27" s="19"/>
      <c r="GE27" s="19"/>
      <c r="GF27" s="19"/>
      <c r="GG27" s="20"/>
      <c r="GH27" s="75" t="str">
        <f>IFERROR(VLOOKUP($C27,パターン表データ!$B$2:$K$111,9,FALSE),"")</f>
        <v/>
      </c>
      <c r="GI27" s="76" t="str">
        <f>IFERROR(VLOOKUP($C27,パターン表データ!$B$2:$K$111,10,FALSE),"")</f>
        <v/>
      </c>
      <c r="GJ27" s="92"/>
      <c r="GK27" s="93"/>
      <c r="GL27" s="94"/>
      <c r="GM27" s="95"/>
      <c r="GN27" s="96"/>
      <c r="GO27" s="97" t="s">
        <v>108</v>
      </c>
      <c r="GP27" s="96"/>
      <c r="GQ27" s="85">
        <f t="shared" si="2"/>
        <v>0</v>
      </c>
      <c r="GR27" s="110"/>
      <c r="GS27" s="33"/>
      <c r="GT27" s="21"/>
    </row>
    <row r="28" spans="1:202" ht="44.25" customHeight="1">
      <c r="A28" s="82">
        <f t="shared" si="3"/>
        <v>45770</v>
      </c>
      <c r="B28" s="81">
        <f t="shared" si="1"/>
        <v>4</v>
      </c>
      <c r="C28" s="91"/>
      <c r="D28" s="79" t="str">
        <f>IFERROR(VLOOKUP($C28,パターン表データ!$B$2:$K$111,2,FALSE),"")</f>
        <v/>
      </c>
      <c r="E28" s="79" t="str">
        <f>IFERROR(VLOOKUP($C28,パターン表データ!$B$2:$K$111,3,FALSE),"")</f>
        <v/>
      </c>
      <c r="F28" s="63" t="e">
        <f>VLOOKUP($C28,パターン表データ!$B$2:$K$111,4,FALSE)</f>
        <v>#N/A</v>
      </c>
      <c r="G28" s="64" t="e">
        <f>VLOOKUP($C28,パターン表データ!$B$2:$K$111,5,FALSE)</f>
        <v>#N/A</v>
      </c>
      <c r="H28" s="64" t="e">
        <f>VLOOKUP($C28,パターン表データ!$B$2:$K$111,6,FALSE)</f>
        <v>#N/A</v>
      </c>
      <c r="I28" s="64" t="e">
        <f>VLOOKUP($C28,パターン表データ!$B$2:$K$111,7,FALSE)</f>
        <v>#N/A</v>
      </c>
      <c r="J28" s="18"/>
      <c r="K28" s="19"/>
      <c r="L28" s="19"/>
      <c r="M28" s="19"/>
      <c r="N28" s="19"/>
      <c r="O28" s="20"/>
      <c r="P28" s="18"/>
      <c r="Q28" s="19"/>
      <c r="R28" s="19"/>
      <c r="S28" s="19"/>
      <c r="T28" s="19"/>
      <c r="U28" s="20"/>
      <c r="V28" s="18"/>
      <c r="W28" s="19"/>
      <c r="X28" s="59"/>
      <c r="Y28" s="48"/>
      <c r="Z28" s="19"/>
      <c r="AA28" s="52"/>
      <c r="AB28" s="48"/>
      <c r="AC28" s="19"/>
      <c r="AD28" s="19"/>
      <c r="AE28" s="19"/>
      <c r="AF28" s="19"/>
      <c r="AG28" s="20"/>
      <c r="AH28" s="18"/>
      <c r="AI28" s="19"/>
      <c r="AJ28" s="19"/>
      <c r="AK28" s="19"/>
      <c r="AL28" s="19"/>
      <c r="AM28" s="20"/>
      <c r="AN28" s="18"/>
      <c r="AO28" s="19"/>
      <c r="AP28" s="19"/>
      <c r="AQ28" s="19"/>
      <c r="AR28" s="19"/>
      <c r="AS28" s="20"/>
      <c r="AT28" s="18"/>
      <c r="AU28" s="19"/>
      <c r="AV28" s="19"/>
      <c r="AW28" s="19"/>
      <c r="AX28" s="19"/>
      <c r="AY28" s="20"/>
      <c r="AZ28" s="18"/>
      <c r="BA28" s="19"/>
      <c r="BB28" s="19"/>
      <c r="BC28" s="19"/>
      <c r="BD28" s="19"/>
      <c r="BE28" s="20"/>
      <c r="BF28" s="18"/>
      <c r="BG28" s="19"/>
      <c r="BH28" s="19"/>
      <c r="BI28" s="19"/>
      <c r="BJ28" s="19"/>
      <c r="BK28" s="20"/>
      <c r="BL28" s="18"/>
      <c r="BM28" s="19"/>
      <c r="BN28" s="19"/>
      <c r="BO28" s="19"/>
      <c r="BP28" s="19"/>
      <c r="BQ28" s="20"/>
      <c r="BR28" s="18"/>
      <c r="BS28" s="19"/>
      <c r="BT28" s="19"/>
      <c r="BU28" s="19"/>
      <c r="BV28" s="19"/>
      <c r="BW28" s="20"/>
      <c r="BX28" s="18"/>
      <c r="BY28" s="19"/>
      <c r="BZ28" s="19"/>
      <c r="CA28" s="19"/>
      <c r="CB28" s="19"/>
      <c r="CC28" s="20"/>
      <c r="CD28" s="18"/>
      <c r="CE28" s="19"/>
      <c r="CF28" s="19"/>
      <c r="CG28" s="19"/>
      <c r="CH28" s="19"/>
      <c r="CI28" s="20"/>
      <c r="CJ28" s="18"/>
      <c r="CK28" s="19"/>
      <c r="CL28" s="19"/>
      <c r="CM28" s="19"/>
      <c r="CN28" s="19"/>
      <c r="CO28" s="20"/>
      <c r="CP28" s="18"/>
      <c r="CQ28" s="19"/>
      <c r="CR28" s="19"/>
      <c r="CS28" s="19"/>
      <c r="CT28" s="19"/>
      <c r="CU28" s="20"/>
      <c r="CV28" s="18"/>
      <c r="CW28" s="19"/>
      <c r="CX28" s="19"/>
      <c r="CY28" s="19"/>
      <c r="CZ28" s="19"/>
      <c r="DA28" s="20"/>
      <c r="DB28" s="18"/>
      <c r="DC28" s="19"/>
      <c r="DD28" s="19"/>
      <c r="DE28" s="19"/>
      <c r="DF28" s="19"/>
      <c r="DG28" s="20"/>
      <c r="DH28" s="18"/>
      <c r="DI28" s="19"/>
      <c r="DJ28" s="19"/>
      <c r="DK28" s="19"/>
      <c r="DL28" s="19"/>
      <c r="DM28" s="20"/>
      <c r="DN28" s="18"/>
      <c r="DO28" s="19"/>
      <c r="DP28" s="19"/>
      <c r="DQ28" s="19"/>
      <c r="DR28" s="19"/>
      <c r="DS28" s="20"/>
      <c r="DT28" s="18"/>
      <c r="DU28" s="19"/>
      <c r="DV28" s="19"/>
      <c r="DW28" s="19"/>
      <c r="DX28" s="19"/>
      <c r="DY28" s="20"/>
      <c r="DZ28" s="18"/>
      <c r="EA28" s="19"/>
      <c r="EB28" s="52"/>
      <c r="EC28" s="48"/>
      <c r="ED28" s="19"/>
      <c r="EE28" s="20"/>
      <c r="EF28" s="18"/>
      <c r="EG28" s="19"/>
      <c r="EH28" s="19"/>
      <c r="EI28" s="19"/>
      <c r="EJ28" s="19"/>
      <c r="EK28" s="20"/>
      <c r="EL28" s="18"/>
      <c r="EM28" s="19"/>
      <c r="EN28" s="19"/>
      <c r="EO28" s="19"/>
      <c r="EP28" s="19"/>
      <c r="EQ28" s="20"/>
      <c r="ER28" s="18"/>
      <c r="ES28" s="19"/>
      <c r="ET28" s="19"/>
      <c r="EU28" s="19"/>
      <c r="EV28" s="19"/>
      <c r="EW28" s="20"/>
      <c r="EX28" s="18"/>
      <c r="EY28" s="19"/>
      <c r="EZ28" s="19"/>
      <c r="FA28" s="19"/>
      <c r="FB28" s="19"/>
      <c r="FC28" s="20"/>
      <c r="FD28" s="18"/>
      <c r="FE28" s="19"/>
      <c r="FF28" s="19"/>
      <c r="FG28" s="19"/>
      <c r="FH28" s="19"/>
      <c r="FI28" s="20"/>
      <c r="FJ28" s="18"/>
      <c r="FK28" s="19"/>
      <c r="FL28" s="19"/>
      <c r="FM28" s="19"/>
      <c r="FN28" s="19"/>
      <c r="FO28" s="20"/>
      <c r="FP28" s="18"/>
      <c r="FQ28" s="19"/>
      <c r="FR28" s="19"/>
      <c r="FS28" s="19"/>
      <c r="FT28" s="19"/>
      <c r="FU28" s="20"/>
      <c r="FV28" s="18"/>
      <c r="FW28" s="19"/>
      <c r="FX28" s="19"/>
      <c r="FY28" s="19"/>
      <c r="FZ28" s="19"/>
      <c r="GA28" s="20"/>
      <c r="GB28" s="18"/>
      <c r="GC28" s="19"/>
      <c r="GD28" s="19"/>
      <c r="GE28" s="19"/>
      <c r="GF28" s="19"/>
      <c r="GG28" s="20"/>
      <c r="GH28" s="75" t="str">
        <f>IFERROR(VLOOKUP($C28,パターン表データ!$B$2:$K$111,9,FALSE),"")</f>
        <v/>
      </c>
      <c r="GI28" s="76" t="str">
        <f>IFERROR(VLOOKUP($C28,パターン表データ!$B$2:$K$111,10,FALSE),"")</f>
        <v/>
      </c>
      <c r="GJ28" s="92"/>
      <c r="GK28" s="93"/>
      <c r="GL28" s="94"/>
      <c r="GM28" s="95"/>
      <c r="GN28" s="96"/>
      <c r="GO28" s="97" t="s">
        <v>108</v>
      </c>
      <c r="GP28" s="96"/>
      <c r="GQ28" s="85">
        <f t="shared" si="2"/>
        <v>0</v>
      </c>
      <c r="GR28" s="110"/>
      <c r="GS28" s="33"/>
      <c r="GT28" s="21"/>
    </row>
    <row r="29" spans="1:202" ht="44.25" customHeight="1">
      <c r="A29" s="82">
        <f>A28+1</f>
        <v>45771</v>
      </c>
      <c r="B29" s="81">
        <f t="shared" si="1"/>
        <v>5</v>
      </c>
      <c r="C29" s="91"/>
      <c r="D29" s="79" t="str">
        <f>IFERROR(VLOOKUP($C29,パターン表データ!$B$2:$K$111,2,FALSE),"")</f>
        <v/>
      </c>
      <c r="E29" s="79" t="str">
        <f>IFERROR(VLOOKUP($C29,パターン表データ!$B$2:$K$111,3,FALSE),"")</f>
        <v/>
      </c>
      <c r="F29" s="63" t="e">
        <f>VLOOKUP($C29,パターン表データ!$B$2:$K$111,4,FALSE)</f>
        <v>#N/A</v>
      </c>
      <c r="G29" s="64" t="e">
        <f>VLOOKUP($C29,パターン表データ!$B$2:$K$111,5,FALSE)</f>
        <v>#N/A</v>
      </c>
      <c r="H29" s="64" t="e">
        <f>VLOOKUP($C29,パターン表データ!$B$2:$K$111,6,FALSE)</f>
        <v>#N/A</v>
      </c>
      <c r="I29" s="64" t="e">
        <f>VLOOKUP($C29,パターン表データ!$B$2:$K$111,7,FALSE)</f>
        <v>#N/A</v>
      </c>
      <c r="J29" s="18"/>
      <c r="K29" s="19"/>
      <c r="L29" s="19"/>
      <c r="M29" s="19"/>
      <c r="N29" s="19"/>
      <c r="O29" s="20"/>
      <c r="P29" s="18"/>
      <c r="Q29" s="19"/>
      <c r="R29" s="19"/>
      <c r="S29" s="19"/>
      <c r="T29" s="19"/>
      <c r="U29" s="20"/>
      <c r="V29" s="18"/>
      <c r="W29" s="19"/>
      <c r="X29" s="59"/>
      <c r="Y29" s="48"/>
      <c r="Z29" s="19"/>
      <c r="AA29" s="52"/>
      <c r="AB29" s="48"/>
      <c r="AC29" s="19"/>
      <c r="AD29" s="19"/>
      <c r="AE29" s="19"/>
      <c r="AF29" s="19"/>
      <c r="AG29" s="20"/>
      <c r="AH29" s="18"/>
      <c r="AI29" s="19"/>
      <c r="AJ29" s="19"/>
      <c r="AK29" s="19"/>
      <c r="AL29" s="19"/>
      <c r="AM29" s="20"/>
      <c r="AN29" s="18"/>
      <c r="AO29" s="19"/>
      <c r="AP29" s="19"/>
      <c r="AQ29" s="19"/>
      <c r="AR29" s="19"/>
      <c r="AS29" s="20"/>
      <c r="AT29" s="18"/>
      <c r="AU29" s="19"/>
      <c r="AV29" s="19"/>
      <c r="AW29" s="19"/>
      <c r="AX29" s="19"/>
      <c r="AY29" s="20"/>
      <c r="AZ29" s="18"/>
      <c r="BA29" s="19"/>
      <c r="BB29" s="19"/>
      <c r="BC29" s="19"/>
      <c r="BD29" s="19"/>
      <c r="BE29" s="20"/>
      <c r="BF29" s="18"/>
      <c r="BG29" s="19"/>
      <c r="BH29" s="19"/>
      <c r="BI29" s="19"/>
      <c r="BJ29" s="19"/>
      <c r="BK29" s="20"/>
      <c r="BL29" s="18"/>
      <c r="BM29" s="19"/>
      <c r="BN29" s="19"/>
      <c r="BO29" s="19"/>
      <c r="BP29" s="19"/>
      <c r="BQ29" s="20"/>
      <c r="BR29" s="18"/>
      <c r="BS29" s="19"/>
      <c r="BT29" s="19"/>
      <c r="BU29" s="19"/>
      <c r="BV29" s="19"/>
      <c r="BW29" s="20"/>
      <c r="BX29" s="18"/>
      <c r="BY29" s="19"/>
      <c r="BZ29" s="19"/>
      <c r="CA29" s="19"/>
      <c r="CB29" s="19"/>
      <c r="CC29" s="20"/>
      <c r="CD29" s="18"/>
      <c r="CE29" s="19"/>
      <c r="CF29" s="19"/>
      <c r="CG29" s="19"/>
      <c r="CH29" s="19"/>
      <c r="CI29" s="20"/>
      <c r="CJ29" s="18"/>
      <c r="CK29" s="19"/>
      <c r="CL29" s="19"/>
      <c r="CM29" s="19"/>
      <c r="CN29" s="19"/>
      <c r="CO29" s="20"/>
      <c r="CP29" s="18"/>
      <c r="CQ29" s="19"/>
      <c r="CR29" s="19"/>
      <c r="CS29" s="19"/>
      <c r="CT29" s="19"/>
      <c r="CU29" s="20"/>
      <c r="CV29" s="18"/>
      <c r="CW29" s="19"/>
      <c r="CX29" s="19"/>
      <c r="CY29" s="19"/>
      <c r="CZ29" s="19"/>
      <c r="DA29" s="20"/>
      <c r="DB29" s="18"/>
      <c r="DC29" s="19"/>
      <c r="DD29" s="19"/>
      <c r="DE29" s="19"/>
      <c r="DF29" s="19"/>
      <c r="DG29" s="20"/>
      <c r="DH29" s="18"/>
      <c r="DI29" s="19"/>
      <c r="DJ29" s="19"/>
      <c r="DK29" s="19"/>
      <c r="DL29" s="19"/>
      <c r="DM29" s="20"/>
      <c r="DN29" s="18"/>
      <c r="DO29" s="19"/>
      <c r="DP29" s="19"/>
      <c r="DQ29" s="19"/>
      <c r="DR29" s="19"/>
      <c r="DS29" s="20"/>
      <c r="DT29" s="18"/>
      <c r="DU29" s="19"/>
      <c r="DV29" s="19"/>
      <c r="DW29" s="19"/>
      <c r="DX29" s="19"/>
      <c r="DY29" s="20"/>
      <c r="DZ29" s="18"/>
      <c r="EA29" s="19"/>
      <c r="EB29" s="52"/>
      <c r="EC29" s="48"/>
      <c r="ED29" s="19"/>
      <c r="EE29" s="20"/>
      <c r="EF29" s="18"/>
      <c r="EG29" s="19"/>
      <c r="EH29" s="19"/>
      <c r="EI29" s="19"/>
      <c r="EJ29" s="19"/>
      <c r="EK29" s="20"/>
      <c r="EL29" s="18"/>
      <c r="EM29" s="19"/>
      <c r="EN29" s="19"/>
      <c r="EO29" s="19"/>
      <c r="EP29" s="19"/>
      <c r="EQ29" s="20"/>
      <c r="ER29" s="18"/>
      <c r="ES29" s="19"/>
      <c r="ET29" s="19"/>
      <c r="EU29" s="19"/>
      <c r="EV29" s="19"/>
      <c r="EW29" s="20"/>
      <c r="EX29" s="18"/>
      <c r="EY29" s="19"/>
      <c r="EZ29" s="19"/>
      <c r="FA29" s="19"/>
      <c r="FB29" s="19"/>
      <c r="FC29" s="20"/>
      <c r="FD29" s="18"/>
      <c r="FE29" s="19"/>
      <c r="FF29" s="19"/>
      <c r="FG29" s="19"/>
      <c r="FH29" s="19"/>
      <c r="FI29" s="20"/>
      <c r="FJ29" s="18"/>
      <c r="FK29" s="19"/>
      <c r="FL29" s="19"/>
      <c r="FM29" s="19"/>
      <c r="FN29" s="19"/>
      <c r="FO29" s="20"/>
      <c r="FP29" s="18"/>
      <c r="FQ29" s="19"/>
      <c r="FR29" s="19"/>
      <c r="FS29" s="19"/>
      <c r="FT29" s="19"/>
      <c r="FU29" s="20"/>
      <c r="FV29" s="18"/>
      <c r="FW29" s="19"/>
      <c r="FX29" s="19"/>
      <c r="FY29" s="19"/>
      <c r="FZ29" s="19"/>
      <c r="GA29" s="20"/>
      <c r="GB29" s="18"/>
      <c r="GC29" s="19"/>
      <c r="GD29" s="19"/>
      <c r="GE29" s="19"/>
      <c r="GF29" s="19"/>
      <c r="GG29" s="20"/>
      <c r="GH29" s="75" t="str">
        <f>IFERROR(VLOOKUP($C29,パターン表データ!$B$2:$K$111,9,FALSE),"")</f>
        <v/>
      </c>
      <c r="GI29" s="76" t="str">
        <f>IFERROR(VLOOKUP($C29,パターン表データ!$B$2:$K$111,10,FALSE),"")</f>
        <v/>
      </c>
      <c r="GJ29" s="92"/>
      <c r="GK29" s="93"/>
      <c r="GL29" s="94"/>
      <c r="GM29" s="95"/>
      <c r="GN29" s="96"/>
      <c r="GO29" s="97" t="s">
        <v>108</v>
      </c>
      <c r="GP29" s="96"/>
      <c r="GQ29" s="85">
        <f t="shared" si="2"/>
        <v>0</v>
      </c>
      <c r="GR29" s="110"/>
      <c r="GS29" s="33"/>
      <c r="GT29" s="21"/>
    </row>
    <row r="30" spans="1:202" ht="44.25" customHeight="1">
      <c r="A30" s="82">
        <f t="shared" si="3"/>
        <v>45772</v>
      </c>
      <c r="B30" s="81">
        <f t="shared" si="1"/>
        <v>6</v>
      </c>
      <c r="C30" s="91"/>
      <c r="D30" s="79" t="str">
        <f>IFERROR(VLOOKUP($C30,パターン表データ!$B$2:$K$111,2,FALSE),"")</f>
        <v/>
      </c>
      <c r="E30" s="79" t="str">
        <f>IFERROR(VLOOKUP($C30,パターン表データ!$B$2:$K$111,3,FALSE),"")</f>
        <v/>
      </c>
      <c r="F30" s="63" t="e">
        <f>VLOOKUP($C30,パターン表データ!$B$2:$K$111,4,FALSE)</f>
        <v>#N/A</v>
      </c>
      <c r="G30" s="64" t="e">
        <f>VLOOKUP($C30,パターン表データ!$B$2:$K$111,5,FALSE)</f>
        <v>#N/A</v>
      </c>
      <c r="H30" s="64" t="e">
        <f>VLOOKUP($C30,パターン表データ!$B$2:$K$111,6,FALSE)</f>
        <v>#N/A</v>
      </c>
      <c r="I30" s="64" t="e">
        <f>VLOOKUP($C30,パターン表データ!$B$2:$K$111,7,FALSE)</f>
        <v>#N/A</v>
      </c>
      <c r="J30" s="18"/>
      <c r="K30" s="19"/>
      <c r="L30" s="19"/>
      <c r="M30" s="19"/>
      <c r="N30" s="19"/>
      <c r="O30" s="20"/>
      <c r="P30" s="18"/>
      <c r="Q30" s="19"/>
      <c r="R30" s="19"/>
      <c r="S30" s="19"/>
      <c r="T30" s="19"/>
      <c r="U30" s="20"/>
      <c r="V30" s="18"/>
      <c r="W30" s="19"/>
      <c r="X30" s="59"/>
      <c r="Y30" s="48"/>
      <c r="Z30" s="19"/>
      <c r="AA30" s="52"/>
      <c r="AB30" s="48"/>
      <c r="AC30" s="19"/>
      <c r="AD30" s="19"/>
      <c r="AE30" s="19"/>
      <c r="AF30" s="19"/>
      <c r="AG30" s="20"/>
      <c r="AH30" s="18"/>
      <c r="AI30" s="19"/>
      <c r="AJ30" s="19"/>
      <c r="AK30" s="19"/>
      <c r="AL30" s="19"/>
      <c r="AM30" s="20"/>
      <c r="AN30" s="18"/>
      <c r="AO30" s="19"/>
      <c r="AP30" s="19"/>
      <c r="AQ30" s="19"/>
      <c r="AR30" s="19"/>
      <c r="AS30" s="20"/>
      <c r="AT30" s="18"/>
      <c r="AU30" s="19"/>
      <c r="AV30" s="19"/>
      <c r="AW30" s="19"/>
      <c r="AX30" s="19"/>
      <c r="AY30" s="20"/>
      <c r="AZ30" s="18"/>
      <c r="BA30" s="19"/>
      <c r="BB30" s="19"/>
      <c r="BC30" s="19"/>
      <c r="BD30" s="19"/>
      <c r="BE30" s="20"/>
      <c r="BF30" s="18"/>
      <c r="BG30" s="19"/>
      <c r="BH30" s="19"/>
      <c r="BI30" s="19"/>
      <c r="BJ30" s="19"/>
      <c r="BK30" s="20"/>
      <c r="BL30" s="18"/>
      <c r="BM30" s="19"/>
      <c r="BN30" s="19"/>
      <c r="BO30" s="19"/>
      <c r="BP30" s="19"/>
      <c r="BQ30" s="20"/>
      <c r="BR30" s="18"/>
      <c r="BS30" s="19"/>
      <c r="BT30" s="19"/>
      <c r="BU30" s="19"/>
      <c r="BV30" s="19"/>
      <c r="BW30" s="20"/>
      <c r="BX30" s="18"/>
      <c r="BY30" s="19"/>
      <c r="BZ30" s="19"/>
      <c r="CA30" s="19"/>
      <c r="CB30" s="19"/>
      <c r="CC30" s="20"/>
      <c r="CD30" s="18"/>
      <c r="CE30" s="19"/>
      <c r="CF30" s="19"/>
      <c r="CG30" s="19"/>
      <c r="CH30" s="19"/>
      <c r="CI30" s="20"/>
      <c r="CJ30" s="18"/>
      <c r="CK30" s="19"/>
      <c r="CL30" s="19"/>
      <c r="CM30" s="19"/>
      <c r="CN30" s="19"/>
      <c r="CO30" s="20"/>
      <c r="CP30" s="18"/>
      <c r="CQ30" s="19"/>
      <c r="CR30" s="19"/>
      <c r="CS30" s="19"/>
      <c r="CT30" s="19"/>
      <c r="CU30" s="20"/>
      <c r="CV30" s="18"/>
      <c r="CW30" s="19"/>
      <c r="CX30" s="19"/>
      <c r="CY30" s="19"/>
      <c r="CZ30" s="19"/>
      <c r="DA30" s="20"/>
      <c r="DB30" s="18"/>
      <c r="DC30" s="19"/>
      <c r="DD30" s="19"/>
      <c r="DE30" s="19"/>
      <c r="DF30" s="19"/>
      <c r="DG30" s="20"/>
      <c r="DH30" s="18"/>
      <c r="DI30" s="19"/>
      <c r="DJ30" s="19"/>
      <c r="DK30" s="19"/>
      <c r="DL30" s="19"/>
      <c r="DM30" s="20"/>
      <c r="DN30" s="18"/>
      <c r="DO30" s="19"/>
      <c r="DP30" s="19"/>
      <c r="DQ30" s="19"/>
      <c r="DR30" s="19"/>
      <c r="DS30" s="20"/>
      <c r="DT30" s="18"/>
      <c r="DU30" s="19"/>
      <c r="DV30" s="19"/>
      <c r="DW30" s="19"/>
      <c r="DX30" s="19"/>
      <c r="DY30" s="20"/>
      <c r="DZ30" s="18"/>
      <c r="EA30" s="19"/>
      <c r="EB30" s="52"/>
      <c r="EC30" s="48"/>
      <c r="ED30" s="19"/>
      <c r="EE30" s="20"/>
      <c r="EF30" s="18"/>
      <c r="EG30" s="19"/>
      <c r="EH30" s="19"/>
      <c r="EI30" s="19"/>
      <c r="EJ30" s="19"/>
      <c r="EK30" s="20"/>
      <c r="EL30" s="18"/>
      <c r="EM30" s="19"/>
      <c r="EN30" s="19"/>
      <c r="EO30" s="19"/>
      <c r="EP30" s="19"/>
      <c r="EQ30" s="20"/>
      <c r="ER30" s="18"/>
      <c r="ES30" s="19"/>
      <c r="ET30" s="19"/>
      <c r="EU30" s="19"/>
      <c r="EV30" s="19"/>
      <c r="EW30" s="20"/>
      <c r="EX30" s="18"/>
      <c r="EY30" s="19"/>
      <c r="EZ30" s="19"/>
      <c r="FA30" s="19"/>
      <c r="FB30" s="19"/>
      <c r="FC30" s="20"/>
      <c r="FD30" s="18"/>
      <c r="FE30" s="19"/>
      <c r="FF30" s="19"/>
      <c r="FG30" s="19"/>
      <c r="FH30" s="19"/>
      <c r="FI30" s="20"/>
      <c r="FJ30" s="18"/>
      <c r="FK30" s="19"/>
      <c r="FL30" s="19"/>
      <c r="FM30" s="19"/>
      <c r="FN30" s="19"/>
      <c r="FO30" s="20"/>
      <c r="FP30" s="18"/>
      <c r="FQ30" s="19"/>
      <c r="FR30" s="19"/>
      <c r="FS30" s="19"/>
      <c r="FT30" s="19"/>
      <c r="FU30" s="20"/>
      <c r="FV30" s="18"/>
      <c r="FW30" s="19"/>
      <c r="FX30" s="19"/>
      <c r="FY30" s="19"/>
      <c r="FZ30" s="19"/>
      <c r="GA30" s="20"/>
      <c r="GB30" s="18"/>
      <c r="GC30" s="19"/>
      <c r="GD30" s="19"/>
      <c r="GE30" s="19"/>
      <c r="GF30" s="19"/>
      <c r="GG30" s="20"/>
      <c r="GH30" s="75" t="str">
        <f>IFERROR(VLOOKUP($C30,パターン表データ!$B$2:$K$111,9,FALSE),"")</f>
        <v/>
      </c>
      <c r="GI30" s="76" t="str">
        <f>IFERROR(VLOOKUP($C30,パターン表データ!$B$2:$K$111,10,FALSE),"")</f>
        <v/>
      </c>
      <c r="GJ30" s="92"/>
      <c r="GK30" s="93"/>
      <c r="GL30" s="94"/>
      <c r="GM30" s="105"/>
      <c r="GN30" s="106"/>
      <c r="GO30" s="97" t="s">
        <v>108</v>
      </c>
      <c r="GP30" s="96"/>
      <c r="GQ30" s="85">
        <f t="shared" si="2"/>
        <v>0</v>
      </c>
      <c r="GR30" s="110"/>
      <c r="GS30" s="33"/>
      <c r="GT30" s="21"/>
    </row>
    <row r="31" spans="1:202" ht="44.25" customHeight="1">
      <c r="A31" s="83">
        <f t="shared" si="3"/>
        <v>45773</v>
      </c>
      <c r="B31" s="84">
        <f t="shared" si="1"/>
        <v>7</v>
      </c>
      <c r="C31" s="91"/>
      <c r="D31" s="79" t="str">
        <f>IFERROR(VLOOKUP($C31,パターン表データ!$B$2:$K$111,2,FALSE),"")</f>
        <v/>
      </c>
      <c r="E31" s="79" t="str">
        <f>IFERROR(VLOOKUP($C31,パターン表データ!$B$2:$K$111,3,FALSE),"")</f>
        <v/>
      </c>
      <c r="F31" s="63" t="e">
        <f>VLOOKUP($C31,パターン表データ!$B$2:$K$111,4,FALSE)</f>
        <v>#N/A</v>
      </c>
      <c r="G31" s="64" t="e">
        <f>VLOOKUP($C31,パターン表データ!$B$2:$K$111,5,FALSE)</f>
        <v>#N/A</v>
      </c>
      <c r="H31" s="64" t="e">
        <f>VLOOKUP($C31,パターン表データ!$B$2:$K$111,6,FALSE)</f>
        <v>#N/A</v>
      </c>
      <c r="I31" s="64" t="e">
        <f>VLOOKUP($C31,パターン表データ!$B$2:$K$111,7,FALSE)</f>
        <v>#N/A</v>
      </c>
      <c r="J31" s="57"/>
      <c r="K31" s="54"/>
      <c r="L31" s="54"/>
      <c r="M31" s="54"/>
      <c r="N31" s="54"/>
      <c r="O31" s="55"/>
      <c r="P31" s="53"/>
      <c r="Q31" s="54"/>
      <c r="R31" s="54"/>
      <c r="S31" s="54"/>
      <c r="T31" s="54"/>
      <c r="U31" s="55"/>
      <c r="V31" s="53"/>
      <c r="W31" s="54"/>
      <c r="X31" s="60"/>
      <c r="Y31" s="57"/>
      <c r="Z31" s="54"/>
      <c r="AA31" s="56"/>
      <c r="AB31" s="57"/>
      <c r="AC31" s="54"/>
      <c r="AD31" s="54"/>
      <c r="AE31" s="54"/>
      <c r="AF31" s="54"/>
      <c r="AG31" s="55"/>
      <c r="AH31" s="53"/>
      <c r="AI31" s="54"/>
      <c r="AJ31" s="54"/>
      <c r="AK31" s="54"/>
      <c r="AL31" s="54"/>
      <c r="AM31" s="55"/>
      <c r="AN31" s="53"/>
      <c r="AO31" s="54"/>
      <c r="AP31" s="54"/>
      <c r="AQ31" s="54"/>
      <c r="AR31" s="54"/>
      <c r="AS31" s="55"/>
      <c r="AT31" s="53"/>
      <c r="AU31" s="54"/>
      <c r="AV31" s="54"/>
      <c r="AW31" s="54"/>
      <c r="AX31" s="54"/>
      <c r="AY31" s="55"/>
      <c r="AZ31" s="53"/>
      <c r="BA31" s="54"/>
      <c r="BB31" s="54"/>
      <c r="BC31" s="54"/>
      <c r="BD31" s="54"/>
      <c r="BE31" s="55"/>
      <c r="BF31" s="53"/>
      <c r="BG31" s="54"/>
      <c r="BH31" s="54"/>
      <c r="BI31" s="54"/>
      <c r="BJ31" s="54"/>
      <c r="BK31" s="55"/>
      <c r="BL31" s="53"/>
      <c r="BM31" s="54"/>
      <c r="BN31" s="54"/>
      <c r="BO31" s="54"/>
      <c r="BP31" s="54"/>
      <c r="BQ31" s="55"/>
      <c r="BR31" s="53"/>
      <c r="BS31" s="54"/>
      <c r="BT31" s="54"/>
      <c r="BU31" s="54"/>
      <c r="BV31" s="54"/>
      <c r="BW31" s="55"/>
      <c r="BX31" s="53"/>
      <c r="BY31" s="54"/>
      <c r="BZ31" s="54"/>
      <c r="CA31" s="54"/>
      <c r="CB31" s="54"/>
      <c r="CC31" s="55"/>
      <c r="CD31" s="53"/>
      <c r="CE31" s="54"/>
      <c r="CF31" s="54"/>
      <c r="CG31" s="54"/>
      <c r="CH31" s="54"/>
      <c r="CI31" s="55"/>
      <c r="CJ31" s="53"/>
      <c r="CK31" s="54"/>
      <c r="CL31" s="54"/>
      <c r="CM31" s="54"/>
      <c r="CN31" s="54"/>
      <c r="CO31" s="55"/>
      <c r="CP31" s="53"/>
      <c r="CQ31" s="54"/>
      <c r="CR31" s="54"/>
      <c r="CS31" s="54"/>
      <c r="CT31" s="54"/>
      <c r="CU31" s="55"/>
      <c r="CV31" s="53"/>
      <c r="CW31" s="54"/>
      <c r="CX31" s="54"/>
      <c r="CY31" s="54"/>
      <c r="CZ31" s="54"/>
      <c r="DA31" s="55"/>
      <c r="DB31" s="53"/>
      <c r="DC31" s="54"/>
      <c r="DD31" s="54"/>
      <c r="DE31" s="54"/>
      <c r="DF31" s="54"/>
      <c r="DG31" s="55"/>
      <c r="DH31" s="53"/>
      <c r="DI31" s="54"/>
      <c r="DJ31" s="54"/>
      <c r="DK31" s="54"/>
      <c r="DL31" s="54"/>
      <c r="DM31" s="55"/>
      <c r="DN31" s="53"/>
      <c r="DO31" s="54"/>
      <c r="DP31" s="54"/>
      <c r="DQ31" s="54"/>
      <c r="DR31" s="54"/>
      <c r="DS31" s="55"/>
      <c r="DT31" s="53"/>
      <c r="DU31" s="54"/>
      <c r="DV31" s="54"/>
      <c r="DW31" s="54"/>
      <c r="DX31" s="54"/>
      <c r="DY31" s="55"/>
      <c r="DZ31" s="53"/>
      <c r="EA31" s="54"/>
      <c r="EB31" s="56"/>
      <c r="EC31" s="57"/>
      <c r="ED31" s="54"/>
      <c r="EE31" s="55"/>
      <c r="EF31" s="53"/>
      <c r="EG31" s="54"/>
      <c r="EH31" s="54"/>
      <c r="EI31" s="54"/>
      <c r="EJ31" s="54"/>
      <c r="EK31" s="55"/>
      <c r="EL31" s="53"/>
      <c r="EM31" s="54"/>
      <c r="EN31" s="54"/>
      <c r="EO31" s="54"/>
      <c r="EP31" s="54"/>
      <c r="EQ31" s="55"/>
      <c r="ER31" s="53"/>
      <c r="ES31" s="54"/>
      <c r="ET31" s="54"/>
      <c r="EU31" s="54"/>
      <c r="EV31" s="54"/>
      <c r="EW31" s="55"/>
      <c r="EX31" s="53"/>
      <c r="EY31" s="54"/>
      <c r="EZ31" s="54"/>
      <c r="FA31" s="54"/>
      <c r="FB31" s="54"/>
      <c r="FC31" s="55"/>
      <c r="FD31" s="53"/>
      <c r="FE31" s="54"/>
      <c r="FF31" s="54"/>
      <c r="FG31" s="54"/>
      <c r="FH31" s="54"/>
      <c r="FI31" s="55"/>
      <c r="FJ31" s="53"/>
      <c r="FK31" s="54"/>
      <c r="FL31" s="54"/>
      <c r="FM31" s="54"/>
      <c r="FN31" s="54"/>
      <c r="FO31" s="55"/>
      <c r="FP31" s="53"/>
      <c r="FQ31" s="54"/>
      <c r="FR31" s="54"/>
      <c r="FS31" s="54"/>
      <c r="FT31" s="54"/>
      <c r="FU31" s="55"/>
      <c r="FV31" s="53"/>
      <c r="FW31" s="54"/>
      <c r="FX31" s="54"/>
      <c r="FY31" s="54"/>
      <c r="FZ31" s="54"/>
      <c r="GA31" s="55"/>
      <c r="GB31" s="53"/>
      <c r="GC31" s="54"/>
      <c r="GD31" s="54"/>
      <c r="GE31" s="54"/>
      <c r="GF31" s="54"/>
      <c r="GG31" s="55"/>
      <c r="GH31" s="75" t="str">
        <f>IFERROR(VLOOKUP($C31,パターン表データ!$B$2:$K$111,9,FALSE),"")</f>
        <v/>
      </c>
      <c r="GI31" s="76" t="str">
        <f>IFERROR(VLOOKUP($C31,パターン表データ!$B$2:$K$111,10,FALSE),"")</f>
        <v/>
      </c>
      <c r="GJ31" s="99"/>
      <c r="GK31" s="100"/>
      <c r="GL31" s="101"/>
      <c r="GM31" s="107"/>
      <c r="GN31" s="108"/>
      <c r="GO31" s="109" t="s">
        <v>108</v>
      </c>
      <c r="GP31" s="108"/>
      <c r="GQ31" s="85">
        <f t="shared" si="2"/>
        <v>0</v>
      </c>
      <c r="GR31" s="110"/>
      <c r="GS31" s="58"/>
      <c r="GT31" s="21"/>
    </row>
    <row r="32" spans="1:202" ht="44.25" customHeight="1">
      <c r="A32" s="82">
        <f>A31+1</f>
        <v>45774</v>
      </c>
      <c r="B32" s="81">
        <f>WEEKDAY(A32)</f>
        <v>1</v>
      </c>
      <c r="C32" s="91"/>
      <c r="D32" s="79" t="str">
        <f>IFERROR(VLOOKUP($C32,パターン表データ!$B$2:$K$111,2,FALSE),"")</f>
        <v/>
      </c>
      <c r="E32" s="79" t="str">
        <f>IFERROR(VLOOKUP($C32,パターン表データ!$B$2:$K$111,3,FALSE),"")</f>
        <v/>
      </c>
      <c r="F32" s="63" t="e">
        <f>VLOOKUP($C32,パターン表データ!$B$2:$K$111,4,FALSE)</f>
        <v>#N/A</v>
      </c>
      <c r="G32" s="64" t="e">
        <f>VLOOKUP($C32,パターン表データ!$B$2:$K$111,5,FALSE)</f>
        <v>#N/A</v>
      </c>
      <c r="H32" s="64" t="e">
        <f>VLOOKUP($C32,パターン表データ!$B$2:$K$111,6,FALSE)</f>
        <v>#N/A</v>
      </c>
      <c r="I32" s="64" t="e">
        <f>VLOOKUP($C32,パターン表データ!$B$2:$K$111,7,FALSE)</f>
        <v>#N/A</v>
      </c>
      <c r="J32" s="18"/>
      <c r="K32" s="19"/>
      <c r="L32" s="19"/>
      <c r="M32" s="19"/>
      <c r="N32" s="19"/>
      <c r="O32" s="20"/>
      <c r="P32" s="18"/>
      <c r="Q32" s="19"/>
      <c r="R32" s="19"/>
      <c r="S32" s="19"/>
      <c r="T32" s="19"/>
      <c r="U32" s="20"/>
      <c r="V32" s="18"/>
      <c r="W32" s="19"/>
      <c r="X32" s="59"/>
      <c r="Y32" s="48"/>
      <c r="Z32" s="19"/>
      <c r="AA32" s="52"/>
      <c r="AB32" s="48"/>
      <c r="AC32" s="19"/>
      <c r="AD32" s="19"/>
      <c r="AE32" s="19"/>
      <c r="AF32" s="19"/>
      <c r="AG32" s="20"/>
      <c r="AH32" s="18"/>
      <c r="AI32" s="19"/>
      <c r="AJ32" s="19"/>
      <c r="AK32" s="19"/>
      <c r="AL32" s="19"/>
      <c r="AM32" s="20"/>
      <c r="AN32" s="18"/>
      <c r="AO32" s="19"/>
      <c r="AP32" s="19"/>
      <c r="AQ32" s="19"/>
      <c r="AR32" s="19"/>
      <c r="AS32" s="20"/>
      <c r="AT32" s="18"/>
      <c r="AU32" s="19"/>
      <c r="AV32" s="19"/>
      <c r="AW32" s="19"/>
      <c r="AX32" s="19"/>
      <c r="AY32" s="20"/>
      <c r="AZ32" s="18"/>
      <c r="BA32" s="19"/>
      <c r="BB32" s="19"/>
      <c r="BC32" s="19"/>
      <c r="BD32" s="19"/>
      <c r="BE32" s="20"/>
      <c r="BF32" s="18"/>
      <c r="BG32" s="19"/>
      <c r="BH32" s="19"/>
      <c r="BI32" s="19"/>
      <c r="BJ32" s="19"/>
      <c r="BK32" s="20"/>
      <c r="BL32" s="18"/>
      <c r="BM32" s="19"/>
      <c r="BN32" s="19"/>
      <c r="BO32" s="19"/>
      <c r="BP32" s="19"/>
      <c r="BQ32" s="20"/>
      <c r="BR32" s="18"/>
      <c r="BS32" s="19"/>
      <c r="BT32" s="19"/>
      <c r="BU32" s="19"/>
      <c r="BV32" s="19"/>
      <c r="BW32" s="20"/>
      <c r="BX32" s="18"/>
      <c r="BY32" s="19"/>
      <c r="BZ32" s="19"/>
      <c r="CA32" s="19"/>
      <c r="CB32" s="19"/>
      <c r="CC32" s="20"/>
      <c r="CD32" s="18"/>
      <c r="CE32" s="19"/>
      <c r="CF32" s="19"/>
      <c r="CG32" s="19"/>
      <c r="CH32" s="19"/>
      <c r="CI32" s="20"/>
      <c r="CJ32" s="18"/>
      <c r="CK32" s="19"/>
      <c r="CL32" s="19"/>
      <c r="CM32" s="19"/>
      <c r="CN32" s="19"/>
      <c r="CO32" s="20"/>
      <c r="CP32" s="18"/>
      <c r="CQ32" s="19"/>
      <c r="CR32" s="19"/>
      <c r="CS32" s="19"/>
      <c r="CT32" s="19"/>
      <c r="CU32" s="20"/>
      <c r="CV32" s="18"/>
      <c r="CW32" s="19"/>
      <c r="CX32" s="19"/>
      <c r="CY32" s="19"/>
      <c r="CZ32" s="19"/>
      <c r="DA32" s="20"/>
      <c r="DB32" s="18"/>
      <c r="DC32" s="19"/>
      <c r="DD32" s="19"/>
      <c r="DE32" s="19"/>
      <c r="DF32" s="19"/>
      <c r="DG32" s="20"/>
      <c r="DH32" s="18"/>
      <c r="DI32" s="19"/>
      <c r="DJ32" s="19"/>
      <c r="DK32" s="19"/>
      <c r="DL32" s="19"/>
      <c r="DM32" s="20"/>
      <c r="DN32" s="18"/>
      <c r="DO32" s="19"/>
      <c r="DP32" s="19"/>
      <c r="DQ32" s="19"/>
      <c r="DR32" s="19"/>
      <c r="DS32" s="20"/>
      <c r="DT32" s="18"/>
      <c r="DU32" s="19"/>
      <c r="DV32" s="19"/>
      <c r="DW32" s="19"/>
      <c r="DX32" s="19"/>
      <c r="DY32" s="20"/>
      <c r="DZ32" s="18"/>
      <c r="EA32" s="19"/>
      <c r="EB32" s="52"/>
      <c r="EC32" s="48"/>
      <c r="ED32" s="19"/>
      <c r="EE32" s="20"/>
      <c r="EF32" s="18"/>
      <c r="EG32" s="19"/>
      <c r="EH32" s="19"/>
      <c r="EI32" s="19"/>
      <c r="EJ32" s="19"/>
      <c r="EK32" s="20"/>
      <c r="EL32" s="18"/>
      <c r="EM32" s="19"/>
      <c r="EN32" s="19"/>
      <c r="EO32" s="19"/>
      <c r="EP32" s="19"/>
      <c r="EQ32" s="20"/>
      <c r="ER32" s="18"/>
      <c r="ES32" s="19"/>
      <c r="ET32" s="19"/>
      <c r="EU32" s="19"/>
      <c r="EV32" s="19"/>
      <c r="EW32" s="20"/>
      <c r="EX32" s="18"/>
      <c r="EY32" s="19"/>
      <c r="EZ32" s="19"/>
      <c r="FA32" s="19"/>
      <c r="FB32" s="19"/>
      <c r="FC32" s="20"/>
      <c r="FD32" s="18"/>
      <c r="FE32" s="19"/>
      <c r="FF32" s="19"/>
      <c r="FG32" s="19"/>
      <c r="FH32" s="19"/>
      <c r="FI32" s="20"/>
      <c r="FJ32" s="18"/>
      <c r="FK32" s="19"/>
      <c r="FL32" s="19"/>
      <c r="FM32" s="19"/>
      <c r="FN32" s="19"/>
      <c r="FO32" s="20"/>
      <c r="FP32" s="18"/>
      <c r="FQ32" s="19"/>
      <c r="FR32" s="19"/>
      <c r="FS32" s="19"/>
      <c r="FT32" s="19"/>
      <c r="FU32" s="20"/>
      <c r="FV32" s="18"/>
      <c r="FW32" s="19"/>
      <c r="FX32" s="19"/>
      <c r="FY32" s="19"/>
      <c r="FZ32" s="19"/>
      <c r="GA32" s="20"/>
      <c r="GB32" s="18"/>
      <c r="GC32" s="19"/>
      <c r="GD32" s="19"/>
      <c r="GE32" s="19"/>
      <c r="GF32" s="19"/>
      <c r="GG32" s="20"/>
      <c r="GH32" s="75" t="str">
        <f>IFERROR(VLOOKUP($C32,パターン表データ!$B$2:$K$111,9,FALSE),"")</f>
        <v/>
      </c>
      <c r="GI32" s="76" t="str">
        <f>IFERROR(VLOOKUP($C32,パターン表データ!$B$2:$K$111,10,FALSE),"")</f>
        <v/>
      </c>
      <c r="GJ32" s="92"/>
      <c r="GK32" s="93"/>
      <c r="GL32" s="94"/>
      <c r="GM32" s="95"/>
      <c r="GN32" s="96"/>
      <c r="GO32" s="97" t="s">
        <v>108</v>
      </c>
      <c r="GP32" s="96"/>
      <c r="GQ32" s="85">
        <f t="shared" si="2"/>
        <v>0</v>
      </c>
      <c r="GR32" s="110"/>
      <c r="GS32" s="33"/>
      <c r="GT32" s="21"/>
    </row>
    <row r="33" spans="1:202" ht="44.25" customHeight="1">
      <c r="A33" s="82">
        <f>A32+1</f>
        <v>45775</v>
      </c>
      <c r="B33" s="81">
        <f>WEEKDAY(A33)</f>
        <v>2</v>
      </c>
      <c r="C33" s="91"/>
      <c r="D33" s="79" t="str">
        <f>IFERROR(VLOOKUP($C33,パターン表データ!$B$2:$K$111,2,FALSE),"")</f>
        <v/>
      </c>
      <c r="E33" s="79" t="str">
        <f>IFERROR(VLOOKUP($C33,パターン表データ!$B$2:$K$111,3,FALSE),"")</f>
        <v/>
      </c>
      <c r="F33" s="63" t="e">
        <f>VLOOKUP($C33,パターン表データ!$B$2:$K$111,4,FALSE)</f>
        <v>#N/A</v>
      </c>
      <c r="G33" s="64" t="e">
        <f>VLOOKUP($C33,パターン表データ!$B$2:$K$111,5,FALSE)</f>
        <v>#N/A</v>
      </c>
      <c r="H33" s="64" t="e">
        <f>VLOOKUP($C33,パターン表データ!$B$2:$K$111,6,FALSE)</f>
        <v>#N/A</v>
      </c>
      <c r="I33" s="64" t="e">
        <f>VLOOKUP($C33,パターン表データ!$B$2:$K$111,7,FALSE)</f>
        <v>#N/A</v>
      </c>
      <c r="J33" s="18"/>
      <c r="K33" s="19"/>
      <c r="L33" s="19"/>
      <c r="M33" s="19"/>
      <c r="N33" s="19"/>
      <c r="O33" s="20"/>
      <c r="P33" s="18"/>
      <c r="Q33" s="19"/>
      <c r="R33" s="19"/>
      <c r="S33" s="19"/>
      <c r="T33" s="19"/>
      <c r="U33" s="20"/>
      <c r="V33" s="18"/>
      <c r="W33" s="19"/>
      <c r="X33" s="59"/>
      <c r="Y33" s="48"/>
      <c r="Z33" s="19"/>
      <c r="AA33" s="52"/>
      <c r="AB33" s="48"/>
      <c r="AC33" s="19"/>
      <c r="AD33" s="19"/>
      <c r="AE33" s="19"/>
      <c r="AF33" s="19"/>
      <c r="AG33" s="20"/>
      <c r="AH33" s="18"/>
      <c r="AI33" s="19"/>
      <c r="AJ33" s="19"/>
      <c r="AK33" s="19"/>
      <c r="AL33" s="19"/>
      <c r="AM33" s="20"/>
      <c r="AN33" s="18"/>
      <c r="AO33" s="19"/>
      <c r="AP33" s="19"/>
      <c r="AQ33" s="19"/>
      <c r="AR33" s="19"/>
      <c r="AS33" s="20"/>
      <c r="AT33" s="18"/>
      <c r="AU33" s="19"/>
      <c r="AV33" s="19"/>
      <c r="AW33" s="19"/>
      <c r="AX33" s="19"/>
      <c r="AY33" s="20"/>
      <c r="AZ33" s="18"/>
      <c r="BA33" s="19"/>
      <c r="BB33" s="19"/>
      <c r="BC33" s="19"/>
      <c r="BD33" s="19"/>
      <c r="BE33" s="20"/>
      <c r="BF33" s="18"/>
      <c r="BG33" s="19"/>
      <c r="BH33" s="19"/>
      <c r="BI33" s="19"/>
      <c r="BJ33" s="19"/>
      <c r="BK33" s="20"/>
      <c r="BL33" s="18"/>
      <c r="BM33" s="19"/>
      <c r="BN33" s="19"/>
      <c r="BO33" s="19"/>
      <c r="BP33" s="19"/>
      <c r="BQ33" s="20"/>
      <c r="BR33" s="18"/>
      <c r="BS33" s="19"/>
      <c r="BT33" s="19"/>
      <c r="BU33" s="19"/>
      <c r="BV33" s="19"/>
      <c r="BW33" s="20"/>
      <c r="BX33" s="18"/>
      <c r="BY33" s="19"/>
      <c r="BZ33" s="19"/>
      <c r="CA33" s="19"/>
      <c r="CB33" s="19"/>
      <c r="CC33" s="20"/>
      <c r="CD33" s="18"/>
      <c r="CE33" s="19"/>
      <c r="CF33" s="19"/>
      <c r="CG33" s="19"/>
      <c r="CH33" s="19"/>
      <c r="CI33" s="20"/>
      <c r="CJ33" s="18"/>
      <c r="CK33" s="19"/>
      <c r="CL33" s="19"/>
      <c r="CM33" s="19"/>
      <c r="CN33" s="19"/>
      <c r="CO33" s="20"/>
      <c r="CP33" s="18"/>
      <c r="CQ33" s="19"/>
      <c r="CR33" s="19"/>
      <c r="CS33" s="19"/>
      <c r="CT33" s="19"/>
      <c r="CU33" s="20"/>
      <c r="CV33" s="18"/>
      <c r="CW33" s="19"/>
      <c r="CX33" s="19"/>
      <c r="CY33" s="19"/>
      <c r="CZ33" s="19"/>
      <c r="DA33" s="20"/>
      <c r="DB33" s="18"/>
      <c r="DC33" s="19"/>
      <c r="DD33" s="19"/>
      <c r="DE33" s="19"/>
      <c r="DF33" s="19"/>
      <c r="DG33" s="20"/>
      <c r="DH33" s="18"/>
      <c r="DI33" s="19"/>
      <c r="DJ33" s="19"/>
      <c r="DK33" s="19"/>
      <c r="DL33" s="19"/>
      <c r="DM33" s="20"/>
      <c r="DN33" s="18"/>
      <c r="DO33" s="19"/>
      <c r="DP33" s="19"/>
      <c r="DQ33" s="19"/>
      <c r="DR33" s="19"/>
      <c r="DS33" s="20"/>
      <c r="DT33" s="18"/>
      <c r="DU33" s="19"/>
      <c r="DV33" s="19"/>
      <c r="DW33" s="19"/>
      <c r="DX33" s="19"/>
      <c r="DY33" s="20"/>
      <c r="DZ33" s="18"/>
      <c r="EA33" s="19"/>
      <c r="EB33" s="52"/>
      <c r="EC33" s="48"/>
      <c r="ED33" s="19"/>
      <c r="EE33" s="20"/>
      <c r="EF33" s="18"/>
      <c r="EG33" s="19"/>
      <c r="EH33" s="19"/>
      <c r="EI33" s="19"/>
      <c r="EJ33" s="19"/>
      <c r="EK33" s="20"/>
      <c r="EL33" s="18"/>
      <c r="EM33" s="19"/>
      <c r="EN33" s="19"/>
      <c r="EO33" s="19"/>
      <c r="EP33" s="19"/>
      <c r="EQ33" s="20"/>
      <c r="ER33" s="18"/>
      <c r="ES33" s="19"/>
      <c r="ET33" s="19"/>
      <c r="EU33" s="19"/>
      <c r="EV33" s="19"/>
      <c r="EW33" s="20"/>
      <c r="EX33" s="18"/>
      <c r="EY33" s="19"/>
      <c r="EZ33" s="19"/>
      <c r="FA33" s="19"/>
      <c r="FB33" s="19"/>
      <c r="FC33" s="20"/>
      <c r="FD33" s="18"/>
      <c r="FE33" s="19"/>
      <c r="FF33" s="19"/>
      <c r="FG33" s="19"/>
      <c r="FH33" s="19"/>
      <c r="FI33" s="20"/>
      <c r="FJ33" s="18"/>
      <c r="FK33" s="19"/>
      <c r="FL33" s="19"/>
      <c r="FM33" s="19"/>
      <c r="FN33" s="19"/>
      <c r="FO33" s="20"/>
      <c r="FP33" s="18"/>
      <c r="FQ33" s="19"/>
      <c r="FR33" s="19"/>
      <c r="FS33" s="19"/>
      <c r="FT33" s="19"/>
      <c r="FU33" s="20"/>
      <c r="FV33" s="18"/>
      <c r="FW33" s="19"/>
      <c r="FX33" s="19"/>
      <c r="FY33" s="19"/>
      <c r="FZ33" s="19"/>
      <c r="GA33" s="20"/>
      <c r="GB33" s="18"/>
      <c r="GC33" s="19"/>
      <c r="GD33" s="19"/>
      <c r="GE33" s="19"/>
      <c r="GF33" s="19"/>
      <c r="GG33" s="20"/>
      <c r="GH33" s="75" t="str">
        <f>IFERROR(VLOOKUP($C33,パターン表データ!$B$2:$K$111,9,FALSE),"")</f>
        <v/>
      </c>
      <c r="GI33" s="76" t="str">
        <f>IFERROR(VLOOKUP($C33,パターン表データ!$B$2:$K$111,10,FALSE),"")</f>
        <v/>
      </c>
      <c r="GJ33" s="92"/>
      <c r="GK33" s="93"/>
      <c r="GL33" s="94"/>
      <c r="GM33" s="95"/>
      <c r="GN33" s="96"/>
      <c r="GO33" s="97" t="s">
        <v>108</v>
      </c>
      <c r="GP33" s="96"/>
      <c r="GQ33" s="85">
        <f t="shared" si="2"/>
        <v>0</v>
      </c>
      <c r="GR33" s="110"/>
      <c r="GS33" s="33"/>
      <c r="GT33" s="21"/>
    </row>
    <row r="34" spans="1:202" ht="44.25" customHeight="1">
      <c r="A34" s="82">
        <f>A33+1</f>
        <v>45776</v>
      </c>
      <c r="B34" s="81">
        <f>WEEKDAY(A34)</f>
        <v>3</v>
      </c>
      <c r="C34" s="91"/>
      <c r="D34" s="79" t="str">
        <f>IFERROR(VLOOKUP($C34,パターン表データ!$B$2:$K$111,2,FALSE),"")</f>
        <v/>
      </c>
      <c r="E34" s="79" t="str">
        <f>IFERROR(VLOOKUP($C34,パターン表データ!$B$2:$K$111,3,FALSE),"")</f>
        <v/>
      </c>
      <c r="F34" s="63" t="e">
        <f>VLOOKUP($C34,パターン表データ!$B$2:$K$111,4,FALSE)</f>
        <v>#N/A</v>
      </c>
      <c r="G34" s="64" t="e">
        <f>VLOOKUP($C34,パターン表データ!$B$2:$K$111,5,FALSE)</f>
        <v>#N/A</v>
      </c>
      <c r="H34" s="64" t="e">
        <f>VLOOKUP($C34,パターン表データ!$B$2:$K$111,6,FALSE)</f>
        <v>#N/A</v>
      </c>
      <c r="I34" s="64" t="e">
        <f>VLOOKUP($C34,パターン表データ!$B$2:$K$111,7,FALSE)</f>
        <v>#N/A</v>
      </c>
      <c r="J34" s="18"/>
      <c r="K34" s="19"/>
      <c r="L34" s="19"/>
      <c r="M34" s="19"/>
      <c r="N34" s="19"/>
      <c r="O34" s="20"/>
      <c r="P34" s="18"/>
      <c r="Q34" s="19"/>
      <c r="R34" s="19"/>
      <c r="S34" s="19"/>
      <c r="T34" s="19"/>
      <c r="U34" s="20"/>
      <c r="V34" s="18"/>
      <c r="W34" s="19"/>
      <c r="X34" s="59"/>
      <c r="Y34" s="48"/>
      <c r="Z34" s="19"/>
      <c r="AA34" s="52"/>
      <c r="AB34" s="48"/>
      <c r="AC34" s="19"/>
      <c r="AD34" s="19"/>
      <c r="AE34" s="19"/>
      <c r="AF34" s="19"/>
      <c r="AG34" s="20"/>
      <c r="AH34" s="18"/>
      <c r="AI34" s="19"/>
      <c r="AJ34" s="19"/>
      <c r="AK34" s="19"/>
      <c r="AL34" s="19"/>
      <c r="AM34" s="20"/>
      <c r="AN34" s="18"/>
      <c r="AO34" s="19"/>
      <c r="AP34" s="19"/>
      <c r="AQ34" s="19"/>
      <c r="AR34" s="19"/>
      <c r="AS34" s="20"/>
      <c r="AT34" s="18"/>
      <c r="AU34" s="19"/>
      <c r="AV34" s="19"/>
      <c r="AW34" s="19"/>
      <c r="AX34" s="19"/>
      <c r="AY34" s="20"/>
      <c r="AZ34" s="18"/>
      <c r="BA34" s="19"/>
      <c r="BB34" s="19"/>
      <c r="BC34" s="19"/>
      <c r="BD34" s="19"/>
      <c r="BE34" s="20"/>
      <c r="BF34" s="18"/>
      <c r="BG34" s="19"/>
      <c r="BH34" s="19"/>
      <c r="BI34" s="19"/>
      <c r="BJ34" s="19"/>
      <c r="BK34" s="20"/>
      <c r="BL34" s="18"/>
      <c r="BM34" s="19"/>
      <c r="BN34" s="19"/>
      <c r="BO34" s="19"/>
      <c r="BP34" s="19"/>
      <c r="BQ34" s="20"/>
      <c r="BR34" s="18"/>
      <c r="BS34" s="19"/>
      <c r="BT34" s="19"/>
      <c r="BU34" s="19"/>
      <c r="BV34" s="19"/>
      <c r="BW34" s="20"/>
      <c r="BX34" s="18"/>
      <c r="BY34" s="19"/>
      <c r="BZ34" s="19"/>
      <c r="CA34" s="19"/>
      <c r="CB34" s="19"/>
      <c r="CC34" s="20"/>
      <c r="CD34" s="18"/>
      <c r="CE34" s="19"/>
      <c r="CF34" s="19"/>
      <c r="CG34" s="19"/>
      <c r="CH34" s="19"/>
      <c r="CI34" s="20"/>
      <c r="CJ34" s="18"/>
      <c r="CK34" s="19"/>
      <c r="CL34" s="19"/>
      <c r="CM34" s="19"/>
      <c r="CN34" s="19"/>
      <c r="CO34" s="20"/>
      <c r="CP34" s="18"/>
      <c r="CQ34" s="19"/>
      <c r="CR34" s="19"/>
      <c r="CS34" s="19"/>
      <c r="CT34" s="19"/>
      <c r="CU34" s="20"/>
      <c r="CV34" s="18"/>
      <c r="CW34" s="19"/>
      <c r="CX34" s="19"/>
      <c r="CY34" s="19"/>
      <c r="CZ34" s="19"/>
      <c r="DA34" s="20"/>
      <c r="DB34" s="18"/>
      <c r="DC34" s="19"/>
      <c r="DD34" s="19"/>
      <c r="DE34" s="19"/>
      <c r="DF34" s="19"/>
      <c r="DG34" s="20"/>
      <c r="DH34" s="18"/>
      <c r="DI34" s="19"/>
      <c r="DJ34" s="19"/>
      <c r="DK34" s="19"/>
      <c r="DL34" s="19"/>
      <c r="DM34" s="20"/>
      <c r="DN34" s="18"/>
      <c r="DO34" s="19"/>
      <c r="DP34" s="19"/>
      <c r="DQ34" s="19"/>
      <c r="DR34" s="19"/>
      <c r="DS34" s="20"/>
      <c r="DT34" s="18"/>
      <c r="DU34" s="19"/>
      <c r="DV34" s="19"/>
      <c r="DW34" s="19"/>
      <c r="DX34" s="19"/>
      <c r="DY34" s="20"/>
      <c r="DZ34" s="18"/>
      <c r="EA34" s="19"/>
      <c r="EB34" s="52"/>
      <c r="EC34" s="48"/>
      <c r="ED34" s="19"/>
      <c r="EE34" s="20"/>
      <c r="EF34" s="18"/>
      <c r="EG34" s="19"/>
      <c r="EH34" s="19"/>
      <c r="EI34" s="19"/>
      <c r="EJ34" s="19"/>
      <c r="EK34" s="20"/>
      <c r="EL34" s="18"/>
      <c r="EM34" s="19"/>
      <c r="EN34" s="19"/>
      <c r="EO34" s="19"/>
      <c r="EP34" s="19"/>
      <c r="EQ34" s="20"/>
      <c r="ER34" s="18"/>
      <c r="ES34" s="19"/>
      <c r="ET34" s="19"/>
      <c r="EU34" s="19"/>
      <c r="EV34" s="19"/>
      <c r="EW34" s="20"/>
      <c r="EX34" s="18"/>
      <c r="EY34" s="19"/>
      <c r="EZ34" s="19"/>
      <c r="FA34" s="19"/>
      <c r="FB34" s="19"/>
      <c r="FC34" s="20"/>
      <c r="FD34" s="18"/>
      <c r="FE34" s="19"/>
      <c r="FF34" s="19"/>
      <c r="FG34" s="19"/>
      <c r="FH34" s="19"/>
      <c r="FI34" s="20"/>
      <c r="FJ34" s="18"/>
      <c r="FK34" s="19"/>
      <c r="FL34" s="19"/>
      <c r="FM34" s="19"/>
      <c r="FN34" s="19"/>
      <c r="FO34" s="20"/>
      <c r="FP34" s="18"/>
      <c r="FQ34" s="19"/>
      <c r="FR34" s="19"/>
      <c r="FS34" s="19"/>
      <c r="FT34" s="19"/>
      <c r="FU34" s="20"/>
      <c r="FV34" s="18"/>
      <c r="FW34" s="19"/>
      <c r="FX34" s="19"/>
      <c r="FY34" s="19"/>
      <c r="FZ34" s="19"/>
      <c r="GA34" s="20"/>
      <c r="GB34" s="18"/>
      <c r="GC34" s="19"/>
      <c r="GD34" s="19"/>
      <c r="GE34" s="19"/>
      <c r="GF34" s="19"/>
      <c r="GG34" s="20"/>
      <c r="GH34" s="75" t="str">
        <f>IFERROR(VLOOKUP($C34,パターン表データ!$B$2:$K$111,9,FALSE),"")</f>
        <v/>
      </c>
      <c r="GI34" s="76" t="str">
        <f>IFERROR(VLOOKUP($C34,パターン表データ!$B$2:$K$111,10,FALSE),"")</f>
        <v/>
      </c>
      <c r="GJ34" s="92"/>
      <c r="GK34" s="93"/>
      <c r="GL34" s="94"/>
      <c r="GM34" s="95"/>
      <c r="GN34" s="96"/>
      <c r="GO34" s="97" t="s">
        <v>108</v>
      </c>
      <c r="GP34" s="96"/>
      <c r="GQ34" s="85">
        <f t="shared" si="2"/>
        <v>0</v>
      </c>
      <c r="GR34" s="110"/>
      <c r="GS34" s="33"/>
      <c r="GT34" s="21"/>
    </row>
    <row r="35" spans="1:202" ht="44.25" customHeight="1" thickBot="1">
      <c r="A35" s="82">
        <f t="shared" ref="A35" si="4">A34+1</f>
        <v>45777</v>
      </c>
      <c r="B35" s="81">
        <f t="shared" ref="B35" si="5">WEEKDAY(A35)</f>
        <v>4</v>
      </c>
      <c r="C35" s="91"/>
      <c r="D35" s="79" t="str">
        <f>IFERROR(VLOOKUP($C35,パターン表データ!$B$2:$K$111,2,FALSE),"")</f>
        <v/>
      </c>
      <c r="E35" s="79" t="str">
        <f>IFERROR(VLOOKUP($C35,パターン表データ!$B$2:$K$111,3,FALSE),"")</f>
        <v/>
      </c>
      <c r="F35" s="63" t="e">
        <f>VLOOKUP($C35,パターン表データ!$B$2:$K$111,4,FALSE)</f>
        <v>#N/A</v>
      </c>
      <c r="G35" s="64" t="e">
        <f>VLOOKUP($C35,パターン表データ!$B$2:$K$111,5,FALSE)</f>
        <v>#N/A</v>
      </c>
      <c r="H35" s="64" t="e">
        <f>VLOOKUP($C35,パターン表データ!$B$2:$K$111,6,FALSE)</f>
        <v>#N/A</v>
      </c>
      <c r="I35" s="64" t="e">
        <f>VLOOKUP($C35,パターン表データ!$B$2:$K$111,7,FALSE)</f>
        <v>#N/A</v>
      </c>
      <c r="J35" s="18"/>
      <c r="K35" s="19"/>
      <c r="L35" s="19"/>
      <c r="M35" s="19"/>
      <c r="N35" s="19"/>
      <c r="O35" s="20"/>
      <c r="P35" s="18"/>
      <c r="Q35" s="19"/>
      <c r="R35" s="19"/>
      <c r="S35" s="19"/>
      <c r="T35" s="19"/>
      <c r="U35" s="20"/>
      <c r="V35" s="18"/>
      <c r="W35" s="19"/>
      <c r="X35" s="59"/>
      <c r="Y35" s="48"/>
      <c r="Z35" s="19"/>
      <c r="AA35" s="52"/>
      <c r="AB35" s="48"/>
      <c r="AC35" s="19"/>
      <c r="AD35" s="19"/>
      <c r="AE35" s="19"/>
      <c r="AF35" s="19"/>
      <c r="AG35" s="20"/>
      <c r="AH35" s="18"/>
      <c r="AI35" s="19"/>
      <c r="AJ35" s="19"/>
      <c r="AK35" s="19"/>
      <c r="AL35" s="19"/>
      <c r="AM35" s="20"/>
      <c r="AN35" s="18"/>
      <c r="AO35" s="19"/>
      <c r="AP35" s="19"/>
      <c r="AQ35" s="19"/>
      <c r="AR35" s="19"/>
      <c r="AS35" s="20"/>
      <c r="AT35" s="18"/>
      <c r="AU35" s="19"/>
      <c r="AV35" s="19"/>
      <c r="AW35" s="19"/>
      <c r="AX35" s="19"/>
      <c r="AY35" s="20"/>
      <c r="AZ35" s="18"/>
      <c r="BA35" s="19"/>
      <c r="BB35" s="19"/>
      <c r="BC35" s="19"/>
      <c r="BD35" s="19"/>
      <c r="BE35" s="20"/>
      <c r="BF35" s="18"/>
      <c r="BG35" s="19"/>
      <c r="BH35" s="19"/>
      <c r="BI35" s="19"/>
      <c r="BJ35" s="19"/>
      <c r="BK35" s="20"/>
      <c r="BL35" s="18"/>
      <c r="BM35" s="19"/>
      <c r="BN35" s="19"/>
      <c r="BO35" s="19"/>
      <c r="BP35" s="19"/>
      <c r="BQ35" s="20"/>
      <c r="BR35" s="18"/>
      <c r="BS35" s="19"/>
      <c r="BT35" s="19"/>
      <c r="BU35" s="19"/>
      <c r="BV35" s="19"/>
      <c r="BW35" s="20"/>
      <c r="BX35" s="18"/>
      <c r="BY35" s="19"/>
      <c r="BZ35" s="19"/>
      <c r="CA35" s="19"/>
      <c r="CB35" s="19"/>
      <c r="CC35" s="20"/>
      <c r="CD35" s="18"/>
      <c r="CE35" s="19"/>
      <c r="CF35" s="19"/>
      <c r="CG35" s="19"/>
      <c r="CH35" s="19"/>
      <c r="CI35" s="20"/>
      <c r="CJ35" s="18"/>
      <c r="CK35" s="19"/>
      <c r="CL35" s="19"/>
      <c r="CM35" s="19"/>
      <c r="CN35" s="19"/>
      <c r="CO35" s="20"/>
      <c r="CP35" s="18"/>
      <c r="CQ35" s="19"/>
      <c r="CR35" s="19"/>
      <c r="CS35" s="19"/>
      <c r="CT35" s="19"/>
      <c r="CU35" s="20"/>
      <c r="CV35" s="18"/>
      <c r="CW35" s="19"/>
      <c r="CX35" s="19"/>
      <c r="CY35" s="19"/>
      <c r="CZ35" s="19"/>
      <c r="DA35" s="20"/>
      <c r="DB35" s="18"/>
      <c r="DC35" s="19"/>
      <c r="DD35" s="19"/>
      <c r="DE35" s="19"/>
      <c r="DF35" s="19"/>
      <c r="DG35" s="20"/>
      <c r="DH35" s="18"/>
      <c r="DI35" s="19"/>
      <c r="DJ35" s="19"/>
      <c r="DK35" s="19"/>
      <c r="DL35" s="19"/>
      <c r="DM35" s="20"/>
      <c r="DN35" s="18"/>
      <c r="DO35" s="19"/>
      <c r="DP35" s="19"/>
      <c r="DQ35" s="19"/>
      <c r="DR35" s="19"/>
      <c r="DS35" s="20"/>
      <c r="DT35" s="18"/>
      <c r="DU35" s="19"/>
      <c r="DV35" s="19"/>
      <c r="DW35" s="19"/>
      <c r="DX35" s="19"/>
      <c r="DY35" s="20"/>
      <c r="DZ35" s="18"/>
      <c r="EA35" s="19"/>
      <c r="EB35" s="52"/>
      <c r="EC35" s="48"/>
      <c r="ED35" s="19"/>
      <c r="EE35" s="20"/>
      <c r="EF35" s="18"/>
      <c r="EG35" s="19"/>
      <c r="EH35" s="19"/>
      <c r="EI35" s="19"/>
      <c r="EJ35" s="19"/>
      <c r="EK35" s="20"/>
      <c r="EL35" s="18"/>
      <c r="EM35" s="19"/>
      <c r="EN35" s="19"/>
      <c r="EO35" s="19"/>
      <c r="EP35" s="19"/>
      <c r="EQ35" s="20"/>
      <c r="ER35" s="18"/>
      <c r="ES35" s="19"/>
      <c r="ET35" s="19"/>
      <c r="EU35" s="19"/>
      <c r="EV35" s="19"/>
      <c r="EW35" s="20"/>
      <c r="EX35" s="18"/>
      <c r="EY35" s="19"/>
      <c r="EZ35" s="19"/>
      <c r="FA35" s="19"/>
      <c r="FB35" s="19"/>
      <c r="FC35" s="20"/>
      <c r="FD35" s="18"/>
      <c r="FE35" s="19"/>
      <c r="FF35" s="19"/>
      <c r="FG35" s="19"/>
      <c r="FH35" s="19"/>
      <c r="FI35" s="20"/>
      <c r="FJ35" s="18"/>
      <c r="FK35" s="19"/>
      <c r="FL35" s="19"/>
      <c r="FM35" s="19"/>
      <c r="FN35" s="19"/>
      <c r="FO35" s="20"/>
      <c r="FP35" s="18"/>
      <c r="FQ35" s="19"/>
      <c r="FR35" s="19"/>
      <c r="FS35" s="19"/>
      <c r="FT35" s="19"/>
      <c r="FU35" s="20"/>
      <c r="FV35" s="18"/>
      <c r="FW35" s="19"/>
      <c r="FX35" s="19"/>
      <c r="FY35" s="19"/>
      <c r="FZ35" s="19"/>
      <c r="GA35" s="20"/>
      <c r="GB35" s="18"/>
      <c r="GC35" s="19"/>
      <c r="GD35" s="19"/>
      <c r="GE35" s="19"/>
      <c r="GF35" s="19"/>
      <c r="GG35" s="20"/>
      <c r="GH35" s="75" t="str">
        <f>IFERROR(VLOOKUP($C35,パターン表データ!$B$2:$K$111,9,FALSE),"")</f>
        <v/>
      </c>
      <c r="GI35" s="76" t="str">
        <f>IFERROR(VLOOKUP($C35,パターン表データ!$B$2:$K$111,10,FALSE),"")</f>
        <v/>
      </c>
      <c r="GJ35" s="92"/>
      <c r="GK35" s="93"/>
      <c r="GL35" s="94"/>
      <c r="GM35" s="95"/>
      <c r="GN35" s="96"/>
      <c r="GO35" s="97" t="s">
        <v>108</v>
      </c>
      <c r="GP35" s="96"/>
      <c r="GQ35" s="85">
        <f t="shared" si="2"/>
        <v>0</v>
      </c>
      <c r="GR35" s="110"/>
      <c r="GS35" s="33"/>
      <c r="GT35" s="21"/>
    </row>
    <row r="36" spans="1:202" ht="44.25" customHeight="1" thickBot="1">
      <c r="A36" s="22"/>
      <c r="B36" s="23"/>
      <c r="C36" s="24"/>
      <c r="D36" s="25"/>
      <c r="E36" s="26"/>
      <c r="F36" s="65"/>
      <c r="G36" s="62"/>
      <c r="H36" s="62"/>
      <c r="I36" s="62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77">
        <f>SUM(GH6:GH35)</f>
        <v>0</v>
      </c>
      <c r="GI36" s="78">
        <f>SUM(GI6:GI35)</f>
        <v>0</v>
      </c>
      <c r="GJ36" s="28"/>
      <c r="GK36" s="28"/>
      <c r="GL36" s="28"/>
      <c r="GM36" s="29"/>
      <c r="GN36" s="175" t="s">
        <v>113</v>
      </c>
      <c r="GO36" s="175"/>
      <c r="GP36" s="176"/>
      <c r="GQ36" s="86">
        <f>SUMIF(GQ6:GQ35,"&lt;&gt;1")</f>
        <v>0</v>
      </c>
      <c r="GR36" s="36"/>
      <c r="GS36" s="29"/>
      <c r="GT36" s="21"/>
    </row>
    <row r="37" spans="1:202" ht="44.25" customHeight="1" thickBot="1">
      <c r="C37" s="151"/>
      <c r="D37" s="29"/>
      <c r="E37" s="29"/>
      <c r="G37" s="29"/>
      <c r="H37" s="29"/>
      <c r="I37" s="29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29"/>
      <c r="GM37" s="29"/>
      <c r="GN37" s="29"/>
      <c r="GO37" s="35"/>
      <c r="GP37" s="29"/>
      <c r="GQ37" s="29"/>
      <c r="GR37" s="29"/>
      <c r="GS37" s="29"/>
      <c r="GT37" s="21"/>
    </row>
    <row r="38" spans="1:202" ht="41.25" customHeight="1" thickBot="1">
      <c r="C38" s="154"/>
      <c r="D38" s="154"/>
      <c r="E38" s="155"/>
      <c r="F38" s="155"/>
      <c r="G38" s="155"/>
      <c r="H38" s="155"/>
      <c r="I38" s="155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  <c r="AL38" s="157"/>
      <c r="AM38" s="157"/>
      <c r="AN38" s="157"/>
      <c r="AO38" s="157"/>
      <c r="AP38" s="157"/>
      <c r="AQ38" s="157"/>
      <c r="AR38" s="157"/>
      <c r="AS38" s="157"/>
      <c r="AT38" s="157"/>
      <c r="AU38" s="157"/>
      <c r="AV38" s="157"/>
      <c r="AW38" s="157"/>
      <c r="AX38" s="157"/>
      <c r="AY38" s="157"/>
      <c r="AZ38" s="157"/>
      <c r="BA38" s="157"/>
      <c r="BB38" s="157"/>
      <c r="BC38" s="157"/>
      <c r="BD38" s="157"/>
      <c r="BE38" s="157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190"/>
      <c r="FE38" s="190"/>
      <c r="FF38" s="190"/>
      <c r="FG38" s="190"/>
      <c r="FH38" s="190"/>
      <c r="FI38" s="190"/>
      <c r="FJ38" s="13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153" t="str">
        <f>C2&amp;"月の必要時間数"</f>
        <v>4月の必要時間数</v>
      </c>
      <c r="GH38" s="77">
        <f>VLOOKUP(C2,勤務日数・祝日データ!B1:E13,2,0)</f>
        <v>162.75</v>
      </c>
      <c r="GI38" s="29"/>
      <c r="GJ38" s="150" t="s">
        <v>216</v>
      </c>
      <c r="GK38" s="152">
        <f>COUNTIF(C6:C35,"X*")</f>
        <v>0</v>
      </c>
      <c r="GM38" s="137" t="s">
        <v>191</v>
      </c>
      <c r="GN38" s="177" t="s">
        <v>138</v>
      </c>
      <c r="GO38" s="177"/>
      <c r="GP38" s="177"/>
      <c r="GQ38" s="177"/>
      <c r="GR38" s="177" t="s">
        <v>217</v>
      </c>
      <c r="GS38" s="177"/>
      <c r="GT38" s="29"/>
    </row>
    <row r="39" spans="1:202" ht="41.25" customHeight="1" thickBot="1">
      <c r="C39" s="154"/>
      <c r="D39" s="154"/>
      <c r="E39" s="155"/>
      <c r="F39" s="155"/>
      <c r="G39" s="155"/>
      <c r="H39" s="155"/>
      <c r="I39" s="155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157"/>
      <c r="AC39" s="157"/>
      <c r="AD39" s="157"/>
      <c r="AE39" s="157"/>
      <c r="AF39" s="157"/>
      <c r="AG39" s="157"/>
      <c r="AH39" s="157"/>
      <c r="AI39" s="157"/>
      <c r="AJ39" s="157"/>
      <c r="AK39" s="157"/>
      <c r="AL39" s="157"/>
      <c r="AM39" s="157"/>
      <c r="AN39" s="157"/>
      <c r="AO39" s="157"/>
      <c r="AP39" s="157"/>
      <c r="AQ39" s="157"/>
      <c r="AR39" s="157"/>
      <c r="AS39" s="157"/>
      <c r="AT39" s="157"/>
      <c r="AU39" s="157"/>
      <c r="AV39" s="157"/>
      <c r="AW39" s="157"/>
      <c r="AX39" s="157"/>
      <c r="AY39" s="157"/>
      <c r="AZ39" s="157"/>
      <c r="BA39" s="157"/>
      <c r="BB39" s="157"/>
      <c r="BC39" s="157"/>
      <c r="BD39" s="157"/>
      <c r="BE39" s="157"/>
      <c r="FN39" s="160"/>
      <c r="GJ39" s="150" t="str">
        <f>C2&amp;"月の必要日数"</f>
        <v>4月の必要日数</v>
      </c>
      <c r="GK39" s="152">
        <f>VLOOKUP(C2,勤務日数・祝日データ!B1:E13,4,0)</f>
        <v>9</v>
      </c>
      <c r="GL39" s="13" t="s">
        <v>215</v>
      </c>
      <c r="GM39" s="191" t="s">
        <v>192</v>
      </c>
      <c r="GN39" s="185"/>
      <c r="GO39" s="185"/>
      <c r="GP39" s="185"/>
      <c r="GQ39" s="185"/>
      <c r="GR39" s="186"/>
      <c r="GS39" s="186"/>
      <c r="GT39" s="29"/>
    </row>
    <row r="40" spans="1:202" ht="41.25" customHeight="1">
      <c r="C40" s="156"/>
      <c r="D40" s="156"/>
      <c r="E40" s="155"/>
      <c r="F40" s="155"/>
      <c r="G40" s="155"/>
      <c r="H40" s="155"/>
      <c r="I40" s="155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158"/>
      <c r="AC40" s="158"/>
      <c r="AD40" s="158"/>
      <c r="AE40" s="158"/>
      <c r="AF40" s="158"/>
      <c r="AG40" s="158"/>
      <c r="AH40" s="158"/>
      <c r="AI40" s="158"/>
      <c r="AJ40" s="158"/>
      <c r="AK40" s="158"/>
      <c r="AL40" s="158"/>
      <c r="AM40" s="158"/>
      <c r="AN40" s="158"/>
      <c r="AO40" s="158"/>
      <c r="AP40" s="158"/>
      <c r="AQ40" s="158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GL40" s="161" t="str">
        <f>IF(GK39&lt;=GK38,"","週休日が不足または土日祝等にX1が入力されていません")</f>
        <v>週休日が不足または土日祝等にX1が入力されていません</v>
      </c>
      <c r="GM40" s="191"/>
      <c r="GN40" s="185"/>
      <c r="GO40" s="185"/>
      <c r="GP40" s="185"/>
      <c r="GQ40" s="185"/>
      <c r="GR40" s="186"/>
      <c r="GS40" s="186"/>
      <c r="GT40" s="31"/>
    </row>
    <row r="41" spans="1:202" ht="41.25" customHeight="1">
      <c r="C41" s="156"/>
      <c r="D41" s="156"/>
      <c r="E41" s="155"/>
      <c r="F41" s="155"/>
      <c r="G41" s="155"/>
      <c r="H41" s="155"/>
      <c r="I41" s="155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158"/>
      <c r="AC41" s="158"/>
      <c r="AD41" s="158"/>
      <c r="AE41" s="158"/>
      <c r="AF41" s="158"/>
      <c r="AG41" s="158"/>
      <c r="AH41" s="158"/>
      <c r="AI41" s="158"/>
      <c r="AJ41" s="158"/>
      <c r="AK41" s="158"/>
      <c r="AL41" s="158"/>
      <c r="AM41" s="158"/>
      <c r="AN41" s="158"/>
      <c r="AO41" s="158"/>
      <c r="AP41" s="158"/>
      <c r="AQ41" s="158"/>
      <c r="AR41" s="158"/>
      <c r="AS41" s="158"/>
      <c r="AT41" s="158"/>
      <c r="AU41" s="158"/>
      <c r="AV41" s="158"/>
      <c r="AW41" s="158"/>
      <c r="AX41" s="158"/>
      <c r="AY41" s="158"/>
      <c r="AZ41" s="158"/>
      <c r="BA41" s="158"/>
      <c r="BB41" s="158"/>
      <c r="BC41" s="158"/>
      <c r="BD41" s="158"/>
      <c r="BE41" s="158"/>
      <c r="GJ41" s="159"/>
      <c r="GK41" s="159"/>
      <c r="GM41" s="191"/>
      <c r="GN41" s="185"/>
      <c r="GO41" s="185"/>
      <c r="GP41" s="185"/>
      <c r="GQ41" s="185"/>
      <c r="GR41" s="186"/>
      <c r="GS41" s="186"/>
    </row>
  </sheetData>
  <mergeCells count="33">
    <mergeCell ref="GN39:GQ41"/>
    <mergeCell ref="GR38:GS38"/>
    <mergeCell ref="GR39:GS41"/>
    <mergeCell ref="GS4:GS5"/>
    <mergeCell ref="BL3:CV3"/>
    <mergeCell ref="FD38:FI38"/>
    <mergeCell ref="GM39:GM41"/>
    <mergeCell ref="GN4:GP5"/>
    <mergeCell ref="GQ4:GQ5"/>
    <mergeCell ref="GH4:GH5"/>
    <mergeCell ref="GI4:GI5"/>
    <mergeCell ref="GJ4:GJ5"/>
    <mergeCell ref="GK4:GK5"/>
    <mergeCell ref="GL4:GL5"/>
    <mergeCell ref="GJ3:GL3"/>
    <mergeCell ref="GM4:GM5"/>
    <mergeCell ref="GM3:GR3"/>
    <mergeCell ref="GR4:GR5"/>
    <mergeCell ref="GN36:GP36"/>
    <mergeCell ref="GN38:GQ38"/>
    <mergeCell ref="B3:E3"/>
    <mergeCell ref="J3:AA3"/>
    <mergeCell ref="AB3:AS3"/>
    <mergeCell ref="AT3:BK3"/>
    <mergeCell ref="F4:F5"/>
    <mergeCell ref="G4:G5"/>
    <mergeCell ref="H4:H5"/>
    <mergeCell ref="I4:I5"/>
    <mergeCell ref="A4:A5"/>
    <mergeCell ref="B4:B5"/>
    <mergeCell ref="C4:C5"/>
    <mergeCell ref="D4:D5"/>
    <mergeCell ref="E4:E5"/>
  </mergeCells>
  <phoneticPr fontId="5"/>
  <conditionalFormatting sqref="A6:GI35">
    <cfRule type="expression" dxfId="20" priority="4">
      <formula>$C6="X2"</formula>
    </cfRule>
    <cfRule type="expression" dxfId="18" priority="17">
      <formula>AND(WEEKDAY($B6)=7,$B6&lt;&gt;"")</formula>
    </cfRule>
    <cfRule type="expression" dxfId="17" priority="20">
      <formula>WEEKDAY($B6)=1</formula>
    </cfRule>
    <cfRule type="expression" dxfId="16" priority="21">
      <formula>$C6=""</formula>
    </cfRule>
  </conditionalFormatting>
  <conditionalFormatting sqref="C6:C35">
    <cfRule type="expression" dxfId="15" priority="3">
      <formula>$C6=""</formula>
    </cfRule>
  </conditionalFormatting>
  <conditionalFormatting sqref="J6:GG35">
    <cfRule type="expression" dxfId="14" priority="14">
      <formula>AND(J$4&gt;=$G6,J$4&lt;=$I6)</formula>
    </cfRule>
    <cfRule type="expression" dxfId="13" priority="15">
      <formula>AND(J$4&gt;=$D6,J$4&lt;=$F6)</formula>
    </cfRule>
  </conditionalFormatting>
  <conditionalFormatting sqref="GH36">
    <cfRule type="expression" dxfId="12" priority="1">
      <formula>NOT($GH$36=$GH$38)</formula>
    </cfRule>
  </conditionalFormatting>
  <conditionalFormatting sqref="GR6:GR35">
    <cfRule type="beginsWith" dxfId="11" priority="23" operator="beginsWith" text="無">
      <formula>LEFT(GR6,LEN("無"))="無"</formula>
    </cfRule>
    <cfRule type="endsWith" dxfId="10" priority="24" operator="endsWith" text="有">
      <formula>RIGHT(GR6,LEN("有"))="有"</formula>
    </cfRule>
  </conditionalFormatting>
  <printOptions horizontalCentered="1"/>
  <pageMargins left="0.23622047244094491" right="0.23622047244094491" top="1.1417322834645669" bottom="0.74803149606299213" header="0.31496062992125984" footer="0.31496062992125984"/>
  <pageSetup paperSize="9" scale="24" orientation="landscape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9ABC60E1-66B9-4135-BE50-DD18FCCA186E}">
            <xm:f>COUNTIF(勤務日数・祝日データ!$G$2:$H$27,$A6)=1</xm:f>
            <x14:dxf>
              <fill>
                <patternFill>
                  <bgColor rgb="FFFFE7FF"/>
                </patternFill>
              </fill>
            </x14:dxf>
          </x14:cfRule>
          <xm:sqref>A6:GI35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9E6478C-58D3-475B-AB83-6B540560F011}">
          <x14:formula1>
            <xm:f>パターン表データ!$B$114:$B$115</xm:f>
          </x14:formula1>
          <xm:sqref>GR6:GR35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E737A-D654-41E9-B4B7-230B21738F43}">
  <sheetPr>
    <pageSetUpPr fitToPage="1"/>
  </sheetPr>
  <dimension ref="A1:GT44"/>
  <sheetViews>
    <sheetView tabSelected="1" view="pageBreakPreview" zoomScale="40" zoomScaleNormal="40" zoomScaleSheetLayoutView="40" workbookViewId="0">
      <selection activeCell="AR43" sqref="AR43"/>
    </sheetView>
  </sheetViews>
  <sheetFormatPr defaultRowHeight="33"/>
  <cols>
    <col min="1" max="1" width="25.5" style="13" customWidth="1"/>
    <col min="2" max="2" width="9.375" style="14" bestFit="1" customWidth="1"/>
    <col min="3" max="3" width="18.875" style="13" bestFit="1" customWidth="1"/>
    <col min="4" max="4" width="20.75" style="13" bestFit="1" customWidth="1"/>
    <col min="5" max="5" width="20.25" style="13" customWidth="1"/>
    <col min="6" max="6" width="20.625" style="32" hidden="1" customWidth="1"/>
    <col min="7" max="9" width="20.625" style="13" hidden="1" customWidth="1"/>
    <col min="10" max="189" width="1.125" style="15" customWidth="1"/>
    <col min="190" max="190" width="22.625" style="13" customWidth="1"/>
    <col min="191" max="191" width="22.125" style="13" customWidth="1"/>
    <col min="192" max="194" width="20.5" style="13" customWidth="1"/>
    <col min="195" max="195" width="43.125" style="13" customWidth="1"/>
    <col min="196" max="196" width="12.625" style="13" customWidth="1"/>
    <col min="197" max="197" width="7" style="34" bestFit="1" customWidth="1"/>
    <col min="198" max="198" width="12.625" style="13" customWidth="1"/>
    <col min="199" max="199" width="16" style="13" bestFit="1" customWidth="1"/>
    <col min="200" max="200" width="19.75" style="13" bestFit="1" customWidth="1"/>
    <col min="201" max="201" width="18.25" style="13" bestFit="1" customWidth="1"/>
    <col min="202" max="202" width="8" style="13" customWidth="1"/>
    <col min="203" max="16384" width="9" style="13"/>
  </cols>
  <sheetData>
    <row r="1" spans="1:202" ht="45.75">
      <c r="A1" s="49" t="s">
        <v>190</v>
      </c>
      <c r="GI1" s="67"/>
      <c r="GK1" s="67"/>
    </row>
    <row r="2" spans="1:202" ht="66" customHeight="1" thickBot="1">
      <c r="A2" s="117">
        <v>2025</v>
      </c>
      <c r="B2" s="118" t="s">
        <v>82</v>
      </c>
      <c r="C2" s="117">
        <v>4</v>
      </c>
      <c r="D2" s="118" t="s">
        <v>83</v>
      </c>
      <c r="GH2" s="39"/>
      <c r="GI2" s="68"/>
      <c r="GJ2" s="69"/>
      <c r="GK2" s="69"/>
      <c r="GL2" s="39"/>
      <c r="GM2" s="41"/>
      <c r="GN2" s="39"/>
      <c r="GO2" s="70"/>
      <c r="GP2" s="70"/>
      <c r="GQ2" s="70"/>
      <c r="GR2" s="70"/>
    </row>
    <row r="3" spans="1:202" ht="81.75" customHeight="1">
      <c r="A3" s="119" t="s">
        <v>99</v>
      </c>
      <c r="B3" s="178" t="s">
        <v>188</v>
      </c>
      <c r="C3" s="178"/>
      <c r="D3" s="178"/>
      <c r="E3" s="178"/>
      <c r="F3" s="66"/>
      <c r="G3" s="16"/>
      <c r="H3" s="16"/>
      <c r="I3" s="16"/>
      <c r="J3" s="179" t="s">
        <v>136</v>
      </c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80" t="s">
        <v>189</v>
      </c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79" t="s">
        <v>100</v>
      </c>
      <c r="AU3" s="179"/>
      <c r="AV3" s="179"/>
      <c r="AW3" s="179"/>
      <c r="AX3" s="179"/>
      <c r="AY3" s="179"/>
      <c r="AZ3" s="179"/>
      <c r="BA3" s="179"/>
      <c r="BB3" s="179"/>
      <c r="BC3" s="179"/>
      <c r="BD3" s="179"/>
      <c r="BE3" s="179"/>
      <c r="BF3" s="179"/>
      <c r="BG3" s="179"/>
      <c r="BH3" s="179"/>
      <c r="BI3" s="179"/>
      <c r="BJ3" s="179"/>
      <c r="BK3" s="179"/>
      <c r="BL3" s="189" t="s">
        <v>120</v>
      </c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89"/>
      <c r="CB3" s="189"/>
      <c r="CC3" s="189"/>
      <c r="CD3" s="189"/>
      <c r="CE3" s="189"/>
      <c r="CF3" s="189"/>
      <c r="CG3" s="189"/>
      <c r="CH3" s="189"/>
      <c r="CI3" s="189"/>
      <c r="CJ3" s="189"/>
      <c r="CK3" s="189"/>
      <c r="CL3" s="189"/>
      <c r="CM3" s="189"/>
      <c r="CN3" s="189"/>
      <c r="CO3" s="189"/>
      <c r="CP3" s="189"/>
      <c r="CQ3" s="189"/>
      <c r="CR3" s="189"/>
      <c r="CS3" s="189"/>
      <c r="CT3" s="189"/>
      <c r="CU3" s="189"/>
      <c r="CV3" s="189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I3" s="61"/>
      <c r="GJ3" s="208" t="s">
        <v>112</v>
      </c>
      <c r="GK3" s="209"/>
      <c r="GL3" s="210"/>
      <c r="GM3" s="170" t="s">
        <v>115</v>
      </c>
      <c r="GN3" s="171"/>
      <c r="GO3" s="171"/>
      <c r="GP3" s="171"/>
      <c r="GQ3" s="171"/>
      <c r="GR3" s="172"/>
      <c r="GS3" s="40" t="s">
        <v>114</v>
      </c>
      <c r="GT3" s="37"/>
    </row>
    <row r="4" spans="1:202" ht="90.75" customHeight="1">
      <c r="A4" s="164" t="s">
        <v>0</v>
      </c>
      <c r="B4" s="166" t="s">
        <v>1</v>
      </c>
      <c r="C4" s="168" t="s">
        <v>110</v>
      </c>
      <c r="D4" s="168" t="s">
        <v>31</v>
      </c>
      <c r="E4" s="168" t="s">
        <v>32</v>
      </c>
      <c r="F4" s="181"/>
      <c r="G4" s="183" t="s">
        <v>106</v>
      </c>
      <c r="H4" s="183" t="s">
        <v>107</v>
      </c>
      <c r="I4" s="183"/>
      <c r="J4" s="45">
        <v>0.29166666666666669</v>
      </c>
      <c r="K4" s="46">
        <v>0.2951388888888889</v>
      </c>
      <c r="L4" s="46">
        <v>0.2986111111111111</v>
      </c>
      <c r="M4" s="46">
        <v>0.30208333333333331</v>
      </c>
      <c r="N4" s="46">
        <v>0.30555555555555552</v>
      </c>
      <c r="O4" s="46">
        <v>0.30902777777777779</v>
      </c>
      <c r="P4" s="46">
        <v>0.3125</v>
      </c>
      <c r="Q4" s="46">
        <v>0.31597222222222221</v>
      </c>
      <c r="R4" s="46">
        <v>0.31944444444444448</v>
      </c>
      <c r="S4" s="46">
        <v>0.32291666666666669</v>
      </c>
      <c r="T4" s="46">
        <v>0.3263888888888889</v>
      </c>
      <c r="U4" s="46">
        <v>0.3298611111111111</v>
      </c>
      <c r="V4" s="46">
        <v>0.33333333333333331</v>
      </c>
      <c r="W4" s="46">
        <v>0.33680555555555558</v>
      </c>
      <c r="X4" s="46">
        <v>0.34027777777777773</v>
      </c>
      <c r="Y4" s="46">
        <v>0.34375</v>
      </c>
      <c r="Z4" s="46">
        <v>0.34722222222222227</v>
      </c>
      <c r="AA4" s="50">
        <v>0.35069444444444442</v>
      </c>
      <c r="AB4" s="46">
        <v>0.35416666666666669</v>
      </c>
      <c r="AC4" s="46">
        <v>0.3576388888888889</v>
      </c>
      <c r="AD4" s="46">
        <v>0.3611111111111111</v>
      </c>
      <c r="AE4" s="46">
        <v>0.36458333333333331</v>
      </c>
      <c r="AF4" s="46">
        <v>0.36805555555555558</v>
      </c>
      <c r="AG4" s="46">
        <v>0.37152777777777773</v>
      </c>
      <c r="AH4" s="46">
        <v>0.375</v>
      </c>
      <c r="AI4" s="46">
        <v>0.37847222222222227</v>
      </c>
      <c r="AJ4" s="46">
        <v>0.38194444444444442</v>
      </c>
      <c r="AK4" s="46">
        <v>0.38541666666666669</v>
      </c>
      <c r="AL4" s="46">
        <v>0.3888888888888889</v>
      </c>
      <c r="AM4" s="46">
        <v>0.3923611111111111</v>
      </c>
      <c r="AN4" s="46">
        <v>0.39583333333333331</v>
      </c>
      <c r="AO4" s="46">
        <v>0.39930555555555558</v>
      </c>
      <c r="AP4" s="46">
        <v>0.40277777777777773</v>
      </c>
      <c r="AQ4" s="46">
        <v>0.40625</v>
      </c>
      <c r="AR4" s="46">
        <v>0.40972222222222227</v>
      </c>
      <c r="AS4" s="46">
        <v>0.41319444444444442</v>
      </c>
      <c r="AT4" s="46">
        <v>0.41666666666666669</v>
      </c>
      <c r="AU4" s="46">
        <v>0.4201388888888889</v>
      </c>
      <c r="AV4" s="46">
        <v>0.4236111111111111</v>
      </c>
      <c r="AW4" s="46">
        <v>0.42708333333333331</v>
      </c>
      <c r="AX4" s="46">
        <v>0.43055555555555558</v>
      </c>
      <c r="AY4" s="46">
        <v>0.43402777777777773</v>
      </c>
      <c r="AZ4" s="46">
        <v>0.4375</v>
      </c>
      <c r="BA4" s="46">
        <v>0.44097222222222227</v>
      </c>
      <c r="BB4" s="46">
        <v>0.44444444444444442</v>
      </c>
      <c r="BC4" s="46">
        <v>0.44791666666666669</v>
      </c>
      <c r="BD4" s="46">
        <v>0.4513888888888889</v>
      </c>
      <c r="BE4" s="46">
        <v>0.4548611111111111</v>
      </c>
      <c r="BF4" s="46">
        <v>0.45833333333333331</v>
      </c>
      <c r="BG4" s="46">
        <v>0.46180555555555558</v>
      </c>
      <c r="BH4" s="46">
        <v>0.46527777777777773</v>
      </c>
      <c r="BI4" s="46">
        <v>0.46875</v>
      </c>
      <c r="BJ4" s="46">
        <v>0.47222222222222227</v>
      </c>
      <c r="BK4" s="46">
        <v>0.47569444444444442</v>
      </c>
      <c r="BL4" s="46">
        <v>0.47916666666666669</v>
      </c>
      <c r="BM4" s="46">
        <v>0.4826388888888889</v>
      </c>
      <c r="BN4" s="46">
        <v>0.4861111111111111</v>
      </c>
      <c r="BO4" s="46">
        <v>0.48958333333333331</v>
      </c>
      <c r="BP4" s="46">
        <v>0.49305555555555558</v>
      </c>
      <c r="BQ4" s="46">
        <v>0.49652777777777773</v>
      </c>
      <c r="BR4" s="46">
        <v>0.5</v>
      </c>
      <c r="BS4" s="46">
        <v>0.50347222222222221</v>
      </c>
      <c r="BT4" s="46">
        <v>0.50694444444444442</v>
      </c>
      <c r="BU4" s="46">
        <v>0.51041666666666663</v>
      </c>
      <c r="BV4" s="46">
        <v>0.51388888888888895</v>
      </c>
      <c r="BW4" s="46">
        <v>0.51736111111111105</v>
      </c>
      <c r="BX4" s="46">
        <v>0.52083333333333337</v>
      </c>
      <c r="BY4" s="46">
        <v>0.52430555555555558</v>
      </c>
      <c r="BZ4" s="46">
        <v>0.52777777777777779</v>
      </c>
      <c r="CA4" s="46">
        <v>0.53125</v>
      </c>
      <c r="CB4" s="46">
        <v>0.53472222222222221</v>
      </c>
      <c r="CC4" s="46">
        <v>0.53819444444444442</v>
      </c>
      <c r="CD4" s="46">
        <v>0.54166666666666663</v>
      </c>
      <c r="CE4" s="46">
        <v>0.54513888888888895</v>
      </c>
      <c r="CF4" s="46">
        <v>0.54861111111111105</v>
      </c>
      <c r="CG4" s="46">
        <v>0.55208333333333337</v>
      </c>
      <c r="CH4" s="46">
        <v>0.55555555555555558</v>
      </c>
      <c r="CI4" s="46">
        <v>0.55902777777777779</v>
      </c>
      <c r="CJ4" s="46">
        <v>0.5625</v>
      </c>
      <c r="CK4" s="46">
        <v>0.56597222222222221</v>
      </c>
      <c r="CL4" s="46">
        <v>0.56944444444444442</v>
      </c>
      <c r="CM4" s="46">
        <v>0.57291666666666663</v>
      </c>
      <c r="CN4" s="46">
        <v>0.57638888888888895</v>
      </c>
      <c r="CO4" s="46">
        <v>0.57986111111111105</v>
      </c>
      <c r="CP4" s="46">
        <v>0.58333333333333337</v>
      </c>
      <c r="CQ4" s="46">
        <v>0.58680555555555558</v>
      </c>
      <c r="CR4" s="46">
        <v>0.59027777777777779</v>
      </c>
      <c r="CS4" s="46">
        <v>0.59375</v>
      </c>
      <c r="CT4" s="46">
        <v>0.59722222222222221</v>
      </c>
      <c r="CU4" s="46">
        <v>0.60069444444444442</v>
      </c>
      <c r="CV4" s="46">
        <v>0.60416666666666663</v>
      </c>
      <c r="CW4" s="46">
        <v>0.60763888888888895</v>
      </c>
      <c r="CX4" s="46">
        <v>0.61111111111111105</v>
      </c>
      <c r="CY4" s="46">
        <v>0.61458333333333337</v>
      </c>
      <c r="CZ4" s="46">
        <v>0.61805555555555558</v>
      </c>
      <c r="DA4" s="46">
        <v>0.62152777777777779</v>
      </c>
      <c r="DB4" s="46">
        <v>0.625</v>
      </c>
      <c r="DC4" s="46">
        <v>0.62847222222222221</v>
      </c>
      <c r="DD4" s="46">
        <v>0.63194444444444442</v>
      </c>
      <c r="DE4" s="46">
        <v>0.63541666666666663</v>
      </c>
      <c r="DF4" s="46">
        <v>0.63888888888888895</v>
      </c>
      <c r="DG4" s="46">
        <v>0.64236111111111105</v>
      </c>
      <c r="DH4" s="46">
        <v>0.64583333333333337</v>
      </c>
      <c r="DI4" s="46">
        <v>0.64930555555555558</v>
      </c>
      <c r="DJ4" s="46">
        <v>0.65277777777777779</v>
      </c>
      <c r="DK4" s="46">
        <v>0.65625</v>
      </c>
      <c r="DL4" s="46">
        <v>0.65972222222222221</v>
      </c>
      <c r="DM4" s="46">
        <v>0.66319444444444442</v>
      </c>
      <c r="DN4" s="46">
        <v>0.66666666666666663</v>
      </c>
      <c r="DO4" s="46">
        <v>0.67013888888888884</v>
      </c>
      <c r="DP4" s="46">
        <v>0.67361111111111116</v>
      </c>
      <c r="DQ4" s="46">
        <v>0.67708333333333337</v>
      </c>
      <c r="DR4" s="46">
        <v>0.68055555555555547</v>
      </c>
      <c r="DS4" s="46">
        <v>0.68402777777777779</v>
      </c>
      <c r="DT4" s="46">
        <v>0.6875</v>
      </c>
      <c r="DU4" s="46">
        <v>0.69097222222222221</v>
      </c>
      <c r="DV4" s="46">
        <v>0.69444444444444453</v>
      </c>
      <c r="DW4" s="46">
        <v>0.69791666666666663</v>
      </c>
      <c r="DX4" s="46">
        <v>0.70138888888888884</v>
      </c>
      <c r="DY4" s="46">
        <v>0.70486111111111116</v>
      </c>
      <c r="DZ4" s="46">
        <v>0.70833333333333337</v>
      </c>
      <c r="EA4" s="46">
        <v>0.71180555555555547</v>
      </c>
      <c r="EB4" s="50">
        <v>0.71527777777777779</v>
      </c>
      <c r="EC4" s="46">
        <v>0.71875</v>
      </c>
      <c r="ED4" s="46">
        <v>0.72222222222222221</v>
      </c>
      <c r="EE4" s="46">
        <v>0.72569444444444453</v>
      </c>
      <c r="EF4" s="46">
        <v>0.72916666666666663</v>
      </c>
      <c r="EG4" s="46">
        <v>0.73263888888888884</v>
      </c>
      <c r="EH4" s="46">
        <v>0.73611111111111116</v>
      </c>
      <c r="EI4" s="46">
        <v>0.73958333333333337</v>
      </c>
      <c r="EJ4" s="46">
        <v>0.74305555555555547</v>
      </c>
      <c r="EK4" s="46">
        <v>0.74652777777777779</v>
      </c>
      <c r="EL4" s="46">
        <v>0.75</v>
      </c>
      <c r="EM4" s="46">
        <v>0.75347222222222221</v>
      </c>
      <c r="EN4" s="46">
        <v>0.75694444444444453</v>
      </c>
      <c r="EO4" s="46">
        <v>0.76041666666666663</v>
      </c>
      <c r="EP4" s="46">
        <v>0.76388888888888884</v>
      </c>
      <c r="EQ4" s="46">
        <v>0.76736111111111116</v>
      </c>
      <c r="ER4" s="46">
        <v>0.77083333333333337</v>
      </c>
      <c r="ES4" s="46">
        <v>0.77430555555555547</v>
      </c>
      <c r="ET4" s="46">
        <v>0.77777777777777779</v>
      </c>
      <c r="EU4" s="46">
        <v>0.78125</v>
      </c>
      <c r="EV4" s="46">
        <v>0.78472222222222221</v>
      </c>
      <c r="EW4" s="46">
        <v>0.78819444444444453</v>
      </c>
      <c r="EX4" s="46">
        <v>0.79166666666666663</v>
      </c>
      <c r="EY4" s="46">
        <v>0.79513888888888884</v>
      </c>
      <c r="EZ4" s="46">
        <v>0.79861111111111116</v>
      </c>
      <c r="FA4" s="46">
        <v>0.80208333333333337</v>
      </c>
      <c r="FB4" s="46">
        <v>0.80555555555555547</v>
      </c>
      <c r="FC4" s="46">
        <v>0.80902777777777779</v>
      </c>
      <c r="FD4" s="46">
        <v>0.8125</v>
      </c>
      <c r="FE4" s="46">
        <v>0.81597222222222221</v>
      </c>
      <c r="FF4" s="46">
        <v>0.81944444444444453</v>
      </c>
      <c r="FG4" s="46">
        <v>0.82291666666666663</v>
      </c>
      <c r="FH4" s="46">
        <v>0.82638888888888884</v>
      </c>
      <c r="FI4" s="46">
        <v>0.82986111111111116</v>
      </c>
      <c r="FJ4" s="46">
        <v>0.83333333333333337</v>
      </c>
      <c r="FK4" s="46">
        <v>0.83680555555555547</v>
      </c>
      <c r="FL4" s="46">
        <v>0.84027777777777779</v>
      </c>
      <c r="FM4" s="46">
        <v>0.84375</v>
      </c>
      <c r="FN4" s="46">
        <v>0.84722222222222221</v>
      </c>
      <c r="FO4" s="46">
        <v>0.85069444444444453</v>
      </c>
      <c r="FP4" s="46">
        <v>0.85416666666666663</v>
      </c>
      <c r="FQ4" s="46">
        <v>0.85763888888888884</v>
      </c>
      <c r="FR4" s="46">
        <v>0.86111111111111116</v>
      </c>
      <c r="FS4" s="46">
        <v>0.86458333333333337</v>
      </c>
      <c r="FT4" s="46">
        <v>0.86805555555555547</v>
      </c>
      <c r="FU4" s="46">
        <v>0.87152777777777779</v>
      </c>
      <c r="FV4" s="46">
        <v>0.875</v>
      </c>
      <c r="FW4" s="46">
        <v>0.87847222222222221</v>
      </c>
      <c r="FX4" s="46">
        <v>0.88194444444444453</v>
      </c>
      <c r="FY4" s="46">
        <v>0.88541666666666663</v>
      </c>
      <c r="FZ4" s="46">
        <v>0.88888888888888884</v>
      </c>
      <c r="GA4" s="46">
        <v>0.89236111111111116</v>
      </c>
      <c r="GB4" s="46">
        <v>0.89583333333333337</v>
      </c>
      <c r="GC4" s="46">
        <v>0.89930555555555547</v>
      </c>
      <c r="GD4" s="46">
        <v>0.90277777777777779</v>
      </c>
      <c r="GE4" s="46">
        <v>0.90625</v>
      </c>
      <c r="GF4" s="46">
        <v>0.90972222222222221</v>
      </c>
      <c r="GG4" s="47">
        <v>0.91319444444444453</v>
      </c>
      <c r="GH4" s="168" t="s">
        <v>33</v>
      </c>
      <c r="GI4" s="200" t="s">
        <v>119</v>
      </c>
      <c r="GJ4" s="202" t="s">
        <v>128</v>
      </c>
      <c r="GK4" s="204" t="s">
        <v>129</v>
      </c>
      <c r="GL4" s="206" t="s">
        <v>155</v>
      </c>
      <c r="GM4" s="211" t="s">
        <v>137</v>
      </c>
      <c r="GN4" s="192" t="s">
        <v>116</v>
      </c>
      <c r="GO4" s="193"/>
      <c r="GP4" s="194"/>
      <c r="GQ4" s="198" t="s">
        <v>111</v>
      </c>
      <c r="GR4" s="173" t="s">
        <v>109</v>
      </c>
      <c r="GS4" s="187" t="s">
        <v>141</v>
      </c>
      <c r="GT4" s="38"/>
    </row>
    <row r="5" spans="1:202" ht="17.25" customHeight="1">
      <c r="A5" s="165"/>
      <c r="B5" s="167"/>
      <c r="C5" s="169"/>
      <c r="D5" s="169"/>
      <c r="E5" s="169"/>
      <c r="F5" s="182"/>
      <c r="G5" s="184"/>
      <c r="H5" s="184"/>
      <c r="I5" s="184"/>
      <c r="J5" s="42"/>
      <c r="K5" s="43"/>
      <c r="L5" s="43"/>
      <c r="M5" s="43"/>
      <c r="N5" s="43"/>
      <c r="O5" s="44"/>
      <c r="P5" s="43"/>
      <c r="Q5" s="43"/>
      <c r="R5" s="43"/>
      <c r="S5" s="43"/>
      <c r="T5" s="43"/>
      <c r="U5" s="44"/>
      <c r="V5" s="43"/>
      <c r="W5" s="43"/>
      <c r="X5" s="43"/>
      <c r="Y5" s="43"/>
      <c r="Z5" s="43"/>
      <c r="AA5" s="51"/>
      <c r="AB5" s="43"/>
      <c r="AC5" s="43"/>
      <c r="AD5" s="43"/>
      <c r="AE5" s="43"/>
      <c r="AF5" s="43"/>
      <c r="AG5" s="44"/>
      <c r="AH5" s="43"/>
      <c r="AI5" s="43"/>
      <c r="AJ5" s="43"/>
      <c r="AK5" s="43"/>
      <c r="AL5" s="43"/>
      <c r="AM5" s="44"/>
      <c r="AN5" s="43"/>
      <c r="AO5" s="43"/>
      <c r="AP5" s="43"/>
      <c r="AQ5" s="43"/>
      <c r="AR5" s="43"/>
      <c r="AS5" s="44"/>
      <c r="AT5" s="43"/>
      <c r="AU5" s="43"/>
      <c r="AV5" s="43"/>
      <c r="AW5" s="43"/>
      <c r="AX5" s="43"/>
      <c r="AY5" s="44"/>
      <c r="AZ5" s="43"/>
      <c r="BA5" s="43"/>
      <c r="BB5" s="43"/>
      <c r="BC5" s="43"/>
      <c r="BD5" s="43"/>
      <c r="BE5" s="44"/>
      <c r="BF5" s="43"/>
      <c r="BG5" s="43"/>
      <c r="BH5" s="43"/>
      <c r="BI5" s="43"/>
      <c r="BJ5" s="43"/>
      <c r="BK5" s="44"/>
      <c r="BL5" s="43"/>
      <c r="BM5" s="43"/>
      <c r="BN5" s="43"/>
      <c r="BO5" s="43"/>
      <c r="BP5" s="43"/>
      <c r="BQ5" s="44"/>
      <c r="BR5" s="43"/>
      <c r="BS5" s="43"/>
      <c r="BT5" s="43"/>
      <c r="BU5" s="43"/>
      <c r="BV5" s="43"/>
      <c r="BW5" s="44"/>
      <c r="BX5" s="43"/>
      <c r="BY5" s="43"/>
      <c r="BZ5" s="43"/>
      <c r="CA5" s="43"/>
      <c r="CB5" s="43"/>
      <c r="CC5" s="44"/>
      <c r="CD5" s="43"/>
      <c r="CE5" s="43"/>
      <c r="CF5" s="43"/>
      <c r="CG5" s="43"/>
      <c r="CH5" s="43"/>
      <c r="CI5" s="44"/>
      <c r="CJ5" s="43"/>
      <c r="CK5" s="43"/>
      <c r="CL5" s="43"/>
      <c r="CM5" s="43"/>
      <c r="CN5" s="43"/>
      <c r="CO5" s="44"/>
      <c r="CP5" s="43"/>
      <c r="CQ5" s="43"/>
      <c r="CR5" s="43"/>
      <c r="CS5" s="43"/>
      <c r="CT5" s="43"/>
      <c r="CU5" s="44"/>
      <c r="CV5" s="43"/>
      <c r="CW5" s="43"/>
      <c r="CX5" s="43"/>
      <c r="CY5" s="43"/>
      <c r="CZ5" s="43"/>
      <c r="DA5" s="44"/>
      <c r="DB5" s="43"/>
      <c r="DC5" s="43"/>
      <c r="DD5" s="43"/>
      <c r="DE5" s="43"/>
      <c r="DF5" s="43"/>
      <c r="DG5" s="44"/>
      <c r="DH5" s="43"/>
      <c r="DI5" s="43"/>
      <c r="DJ5" s="43"/>
      <c r="DK5" s="43"/>
      <c r="DL5" s="43"/>
      <c r="DM5" s="44"/>
      <c r="DN5" s="43"/>
      <c r="DO5" s="43"/>
      <c r="DP5" s="43"/>
      <c r="DQ5" s="43"/>
      <c r="DR5" s="43"/>
      <c r="DS5" s="44"/>
      <c r="DT5" s="43"/>
      <c r="DU5" s="43"/>
      <c r="DV5" s="43"/>
      <c r="DW5" s="43"/>
      <c r="DX5" s="43"/>
      <c r="DY5" s="44"/>
      <c r="DZ5" s="43"/>
      <c r="EA5" s="43"/>
      <c r="EB5" s="51"/>
      <c r="EC5" s="43"/>
      <c r="ED5" s="43"/>
      <c r="EE5" s="44"/>
      <c r="EF5" s="43"/>
      <c r="EG5" s="43"/>
      <c r="EH5" s="43"/>
      <c r="EI5" s="43"/>
      <c r="EJ5" s="43"/>
      <c r="EK5" s="44"/>
      <c r="EL5" s="43"/>
      <c r="EM5" s="43"/>
      <c r="EN5" s="43"/>
      <c r="EO5" s="43"/>
      <c r="EP5" s="43"/>
      <c r="EQ5" s="44"/>
      <c r="ER5" s="43"/>
      <c r="ES5" s="43"/>
      <c r="ET5" s="43"/>
      <c r="EU5" s="43"/>
      <c r="EV5" s="43"/>
      <c r="EW5" s="44"/>
      <c r="EX5" s="43"/>
      <c r="EY5" s="43"/>
      <c r="EZ5" s="43"/>
      <c r="FA5" s="43"/>
      <c r="FB5" s="43"/>
      <c r="FC5" s="44"/>
      <c r="FD5" s="43"/>
      <c r="FE5" s="43"/>
      <c r="FF5" s="43"/>
      <c r="FG5" s="43"/>
      <c r="FH5" s="43"/>
      <c r="FI5" s="44"/>
      <c r="FJ5" s="43"/>
      <c r="FK5" s="43"/>
      <c r="FL5" s="43"/>
      <c r="FM5" s="43"/>
      <c r="FN5" s="43"/>
      <c r="FO5" s="44"/>
      <c r="FP5" s="43"/>
      <c r="FQ5" s="43"/>
      <c r="FR5" s="43"/>
      <c r="FS5" s="43"/>
      <c r="FT5" s="43"/>
      <c r="FU5" s="44"/>
      <c r="FV5" s="43"/>
      <c r="FW5" s="43"/>
      <c r="FX5" s="43"/>
      <c r="FY5" s="43"/>
      <c r="FZ5" s="43"/>
      <c r="GA5" s="44"/>
      <c r="GB5" s="43"/>
      <c r="GC5" s="43"/>
      <c r="GD5" s="43"/>
      <c r="GE5" s="43"/>
      <c r="GF5" s="43"/>
      <c r="GG5" s="44"/>
      <c r="GH5" s="169"/>
      <c r="GI5" s="201"/>
      <c r="GJ5" s="203"/>
      <c r="GK5" s="205"/>
      <c r="GL5" s="207"/>
      <c r="GM5" s="212"/>
      <c r="GN5" s="195"/>
      <c r="GO5" s="196"/>
      <c r="GP5" s="197"/>
      <c r="GQ5" s="199"/>
      <c r="GR5" s="174"/>
      <c r="GS5" s="188"/>
      <c r="GT5" s="38"/>
    </row>
    <row r="6" spans="1:202" ht="44.25" customHeight="1">
      <c r="A6" s="80">
        <f>DATE($A$2,$C$2,1)</f>
        <v>45748</v>
      </c>
      <c r="B6" s="81">
        <f>WEEKDAY(A6)</f>
        <v>3</v>
      </c>
      <c r="C6" s="91" t="s">
        <v>224</v>
      </c>
      <c r="D6" s="79">
        <f>IFERROR(VLOOKUP($C6,パターン表データ!$B$2:$K$111,2,FALSE),"")</f>
        <v>0.35416666666666669</v>
      </c>
      <c r="E6" s="79">
        <f>IFERROR(VLOOKUP($C6,パターン表データ!$B$2:$K$111,3,FALSE),"")</f>
        <v>0.79166666666666663</v>
      </c>
      <c r="F6" s="63">
        <f>VLOOKUP($C6,パターン表データ!$B$2:$K$111,4,FALSE)</f>
        <v>0.78819444444444453</v>
      </c>
      <c r="G6" s="64">
        <f>VLOOKUP($C6,パターン表データ!$B$2:$K$111,5,FALSE)</f>
        <v>0.5</v>
      </c>
      <c r="H6" s="64">
        <f>VLOOKUP($C6,パターン表データ!$B$2:$K$111,6,FALSE)</f>
        <v>0.54166666666666663</v>
      </c>
      <c r="I6" s="64">
        <f>VLOOKUP($C6,パターン表データ!$B$2:$K$111,7,FALSE)</f>
        <v>0.53819444444444442</v>
      </c>
      <c r="J6" s="18"/>
      <c r="K6" s="19"/>
      <c r="L6" s="19"/>
      <c r="M6" s="19"/>
      <c r="N6" s="19"/>
      <c r="O6" s="20"/>
      <c r="P6" s="18"/>
      <c r="Q6" s="19"/>
      <c r="R6" s="19"/>
      <c r="S6" s="19"/>
      <c r="T6" s="19"/>
      <c r="U6" s="20"/>
      <c r="V6" s="18"/>
      <c r="W6" s="19"/>
      <c r="X6" s="59"/>
      <c r="Y6" s="48"/>
      <c r="Z6" s="19"/>
      <c r="AA6" s="52"/>
      <c r="AB6" s="48"/>
      <c r="AC6" s="19"/>
      <c r="AD6" s="19"/>
      <c r="AE6" s="19"/>
      <c r="AF6" s="19"/>
      <c r="AG6" s="20"/>
      <c r="AH6" s="18"/>
      <c r="AI6" s="19"/>
      <c r="AJ6" s="19"/>
      <c r="AK6" s="19"/>
      <c r="AL6" s="19"/>
      <c r="AM6" s="20"/>
      <c r="AN6" s="18"/>
      <c r="AO6" s="19"/>
      <c r="AP6" s="19"/>
      <c r="AQ6" s="19"/>
      <c r="AR6" s="19"/>
      <c r="AS6" s="20"/>
      <c r="AT6" s="18"/>
      <c r="AU6" s="19"/>
      <c r="AV6" s="19"/>
      <c r="AW6" s="19"/>
      <c r="AX6" s="19"/>
      <c r="AY6" s="20"/>
      <c r="AZ6" s="18"/>
      <c r="BA6" s="19"/>
      <c r="BB6" s="19"/>
      <c r="BC6" s="19"/>
      <c r="BD6" s="19"/>
      <c r="BE6" s="20"/>
      <c r="BF6" s="18"/>
      <c r="BG6" s="19"/>
      <c r="BH6" s="19"/>
      <c r="BI6" s="19"/>
      <c r="BJ6" s="19"/>
      <c r="BK6" s="20"/>
      <c r="BL6" s="18"/>
      <c r="BM6" s="19"/>
      <c r="BN6" s="19"/>
      <c r="BO6" s="19"/>
      <c r="BP6" s="19"/>
      <c r="BQ6" s="20"/>
      <c r="BR6" s="18"/>
      <c r="BS6" s="19"/>
      <c r="BT6" s="19"/>
      <c r="BU6" s="19"/>
      <c r="BV6" s="19"/>
      <c r="BW6" s="20"/>
      <c r="BX6" s="18"/>
      <c r="BY6" s="19"/>
      <c r="BZ6" s="19"/>
      <c r="CA6" s="19"/>
      <c r="CB6" s="19"/>
      <c r="CC6" s="20"/>
      <c r="CD6" s="18"/>
      <c r="CE6" s="19"/>
      <c r="CF6" s="19"/>
      <c r="CG6" s="19"/>
      <c r="CH6" s="19"/>
      <c r="CI6" s="20"/>
      <c r="CJ6" s="18"/>
      <c r="CK6" s="19"/>
      <c r="CL6" s="19"/>
      <c r="CM6" s="19"/>
      <c r="CN6" s="19"/>
      <c r="CO6" s="20"/>
      <c r="CP6" s="18"/>
      <c r="CQ6" s="19"/>
      <c r="CR6" s="19"/>
      <c r="CS6" s="19"/>
      <c r="CT6" s="19"/>
      <c r="CU6" s="20"/>
      <c r="CV6" s="18"/>
      <c r="CW6" s="19"/>
      <c r="CX6" s="19"/>
      <c r="CY6" s="19"/>
      <c r="CZ6" s="19"/>
      <c r="DA6" s="20"/>
      <c r="DB6" s="18"/>
      <c r="DC6" s="19"/>
      <c r="DD6" s="19"/>
      <c r="DE6" s="19"/>
      <c r="DF6" s="19"/>
      <c r="DG6" s="20"/>
      <c r="DH6" s="18"/>
      <c r="DI6" s="19"/>
      <c r="DJ6" s="19"/>
      <c r="DK6" s="19"/>
      <c r="DL6" s="19"/>
      <c r="DM6" s="20"/>
      <c r="DN6" s="18"/>
      <c r="DO6" s="19"/>
      <c r="DP6" s="19"/>
      <c r="DQ6" s="19"/>
      <c r="DR6" s="19"/>
      <c r="DS6" s="20"/>
      <c r="DT6" s="18"/>
      <c r="DU6" s="19"/>
      <c r="DV6" s="19"/>
      <c r="DW6" s="19"/>
      <c r="DX6" s="19"/>
      <c r="DY6" s="20"/>
      <c r="DZ6" s="18"/>
      <c r="EA6" s="19"/>
      <c r="EB6" s="52"/>
      <c r="EC6" s="48"/>
      <c r="ED6" s="19"/>
      <c r="EE6" s="20"/>
      <c r="EF6" s="18"/>
      <c r="EG6" s="19"/>
      <c r="EH6" s="19"/>
      <c r="EI6" s="19"/>
      <c r="EJ6" s="19"/>
      <c r="EK6" s="20"/>
      <c r="EL6" s="18"/>
      <c r="EM6" s="19"/>
      <c r="EN6" s="19"/>
      <c r="EO6" s="19"/>
      <c r="EP6" s="19"/>
      <c r="EQ6" s="20"/>
      <c r="ER6" s="18"/>
      <c r="ES6" s="19"/>
      <c r="ET6" s="19"/>
      <c r="EU6" s="19"/>
      <c r="EV6" s="19"/>
      <c r="EW6" s="20"/>
      <c r="EX6" s="18"/>
      <c r="EY6" s="19"/>
      <c r="EZ6" s="19"/>
      <c r="FA6" s="19"/>
      <c r="FB6" s="19"/>
      <c r="FC6" s="20"/>
      <c r="FD6" s="18"/>
      <c r="FE6" s="19"/>
      <c r="FF6" s="19"/>
      <c r="FG6" s="19"/>
      <c r="FH6" s="19"/>
      <c r="FI6" s="20"/>
      <c r="FJ6" s="18"/>
      <c r="FK6" s="19"/>
      <c r="FL6" s="19"/>
      <c r="FM6" s="19"/>
      <c r="FN6" s="19"/>
      <c r="FO6" s="20"/>
      <c r="FP6" s="18"/>
      <c r="FQ6" s="19"/>
      <c r="FR6" s="19"/>
      <c r="FS6" s="19"/>
      <c r="FT6" s="19"/>
      <c r="FU6" s="20"/>
      <c r="FV6" s="18"/>
      <c r="FW6" s="19"/>
      <c r="FX6" s="19"/>
      <c r="FY6" s="19"/>
      <c r="FZ6" s="19"/>
      <c r="GA6" s="20"/>
      <c r="GB6" s="18"/>
      <c r="GC6" s="19"/>
      <c r="GD6" s="19"/>
      <c r="GE6" s="19"/>
      <c r="GF6" s="19"/>
      <c r="GG6" s="20"/>
      <c r="GH6" s="75">
        <f>IFERROR(VLOOKUP($C6,パターン表データ!$B$2:$K$111,9,FALSE),"")</f>
        <v>9.4999999999999982</v>
      </c>
      <c r="GI6" s="76">
        <f>IFERROR(VLOOKUP($C6,パターン表データ!$B$2:$K$111,10,FALSE),"")</f>
        <v>1.7499999999999982</v>
      </c>
      <c r="GJ6" s="92"/>
      <c r="GK6" s="93"/>
      <c r="GL6" s="94"/>
      <c r="GM6" s="95"/>
      <c r="GN6" s="96"/>
      <c r="GO6" s="97" t="s">
        <v>125</v>
      </c>
      <c r="GP6" s="96"/>
      <c r="GQ6" s="85">
        <f>IF(GR6="有", 0, GP6 - GN6)</f>
        <v>0</v>
      </c>
      <c r="GR6" s="110"/>
      <c r="GS6" s="33"/>
      <c r="GT6" s="21"/>
    </row>
    <row r="7" spans="1:202" ht="44.25" customHeight="1">
      <c r="A7" s="82">
        <f t="shared" ref="A7:A16" si="0">A6+1</f>
        <v>45749</v>
      </c>
      <c r="B7" s="81">
        <f t="shared" ref="B7:B34" si="1">WEEKDAY(A7)</f>
        <v>4</v>
      </c>
      <c r="C7" s="91" t="s">
        <v>225</v>
      </c>
      <c r="D7" s="79">
        <f>IFERROR(VLOOKUP($C7,パターン表データ!$B$2:$K$111,2,FALSE),"")</f>
        <v>0.35416666666666669</v>
      </c>
      <c r="E7" s="79">
        <f>IFERROR(VLOOKUP($C7,パターン表データ!$B$2:$K$111,3,FALSE),"")</f>
        <v>0.83333333333333337</v>
      </c>
      <c r="F7" s="63">
        <f>VLOOKUP($C7,パターン表データ!$B$2:$K$111,4,FALSE)</f>
        <v>0.82986111111111116</v>
      </c>
      <c r="G7" s="64">
        <f>VLOOKUP($C7,パターン表データ!$B$2:$K$111,5,FALSE)</f>
        <v>0.5</v>
      </c>
      <c r="H7" s="64">
        <f>VLOOKUP($C7,パターン表データ!$B$2:$K$111,6,FALSE)</f>
        <v>0.54166666666666663</v>
      </c>
      <c r="I7" s="64">
        <f>VLOOKUP($C7,パターン表データ!$B$2:$K$111,7,FALSE)</f>
        <v>0.53819444444444442</v>
      </c>
      <c r="J7" s="18"/>
      <c r="K7" s="19"/>
      <c r="L7" s="19"/>
      <c r="M7" s="19"/>
      <c r="N7" s="19"/>
      <c r="O7" s="20"/>
      <c r="P7" s="18"/>
      <c r="Q7" s="19"/>
      <c r="R7" s="19"/>
      <c r="S7" s="19"/>
      <c r="T7" s="19"/>
      <c r="U7" s="20"/>
      <c r="V7" s="18"/>
      <c r="W7" s="19"/>
      <c r="X7" s="59"/>
      <c r="Y7" s="48"/>
      <c r="Z7" s="19"/>
      <c r="AA7" s="52"/>
      <c r="AB7" s="48"/>
      <c r="AC7" s="19"/>
      <c r="AD7" s="19"/>
      <c r="AE7" s="19"/>
      <c r="AF7" s="19"/>
      <c r="AG7" s="20"/>
      <c r="AH7" s="18"/>
      <c r="AI7" s="19"/>
      <c r="AJ7" s="19"/>
      <c r="AK7" s="19"/>
      <c r="AL7" s="19"/>
      <c r="AM7" s="20"/>
      <c r="AN7" s="18"/>
      <c r="AO7" s="19"/>
      <c r="AP7" s="19"/>
      <c r="AQ7" s="19"/>
      <c r="AR7" s="19"/>
      <c r="AS7" s="20"/>
      <c r="AT7" s="18"/>
      <c r="AU7" s="19"/>
      <c r="AV7" s="19"/>
      <c r="AW7" s="19"/>
      <c r="AX7" s="19"/>
      <c r="AY7" s="20"/>
      <c r="AZ7" s="18"/>
      <c r="BA7" s="19"/>
      <c r="BB7" s="19"/>
      <c r="BC7" s="19"/>
      <c r="BD7" s="19"/>
      <c r="BE7" s="20"/>
      <c r="BF7" s="18"/>
      <c r="BG7" s="19"/>
      <c r="BH7" s="19"/>
      <c r="BI7" s="19"/>
      <c r="BJ7" s="19"/>
      <c r="BK7" s="20"/>
      <c r="BL7" s="18"/>
      <c r="BM7" s="19"/>
      <c r="BN7" s="19"/>
      <c r="BO7" s="19"/>
      <c r="BP7" s="19"/>
      <c r="BQ7" s="20"/>
      <c r="BR7" s="18"/>
      <c r="BS7" s="19"/>
      <c r="BT7" s="19"/>
      <c r="BU7" s="19"/>
      <c r="BV7" s="19"/>
      <c r="BW7" s="20"/>
      <c r="BX7" s="18"/>
      <c r="BY7" s="19"/>
      <c r="BZ7" s="19"/>
      <c r="CA7" s="19"/>
      <c r="CB7" s="19"/>
      <c r="CC7" s="20"/>
      <c r="CD7" s="18"/>
      <c r="CE7" s="19"/>
      <c r="CF7" s="19"/>
      <c r="CG7" s="19"/>
      <c r="CH7" s="19"/>
      <c r="CI7" s="20"/>
      <c r="CJ7" s="18"/>
      <c r="CK7" s="19"/>
      <c r="CL7" s="19"/>
      <c r="CM7" s="19"/>
      <c r="CN7" s="19"/>
      <c r="CO7" s="20"/>
      <c r="CP7" s="18"/>
      <c r="CQ7" s="19"/>
      <c r="CR7" s="19"/>
      <c r="CS7" s="19"/>
      <c r="CT7" s="19"/>
      <c r="CU7" s="20"/>
      <c r="CV7" s="18"/>
      <c r="CW7" s="19"/>
      <c r="CX7" s="19"/>
      <c r="CY7" s="19"/>
      <c r="CZ7" s="19"/>
      <c r="DA7" s="20"/>
      <c r="DB7" s="18"/>
      <c r="DC7" s="19"/>
      <c r="DD7" s="19"/>
      <c r="DE7" s="19"/>
      <c r="DF7" s="19"/>
      <c r="DG7" s="20"/>
      <c r="DH7" s="18"/>
      <c r="DI7" s="19"/>
      <c r="DJ7" s="19"/>
      <c r="DK7" s="19"/>
      <c r="DL7" s="19"/>
      <c r="DM7" s="20"/>
      <c r="DN7" s="18"/>
      <c r="DO7" s="19"/>
      <c r="DP7" s="19"/>
      <c r="DQ7" s="19"/>
      <c r="DR7" s="19"/>
      <c r="DS7" s="20"/>
      <c r="DT7" s="18"/>
      <c r="DU7" s="19"/>
      <c r="DV7" s="19"/>
      <c r="DW7" s="19"/>
      <c r="DX7" s="19"/>
      <c r="DY7" s="20"/>
      <c r="DZ7" s="18"/>
      <c r="EA7" s="19"/>
      <c r="EB7" s="52"/>
      <c r="EC7" s="48"/>
      <c r="ED7" s="19"/>
      <c r="EE7" s="20"/>
      <c r="EF7" s="18"/>
      <c r="EG7" s="19"/>
      <c r="EH7" s="19"/>
      <c r="EI7" s="19"/>
      <c r="EJ7" s="19"/>
      <c r="EK7" s="20"/>
      <c r="EL7" s="18"/>
      <c r="EM7" s="19"/>
      <c r="EN7" s="19"/>
      <c r="EO7" s="19"/>
      <c r="EP7" s="19"/>
      <c r="EQ7" s="20"/>
      <c r="ER7" s="18"/>
      <c r="ES7" s="19"/>
      <c r="ET7" s="19"/>
      <c r="EU7" s="19"/>
      <c r="EV7" s="19"/>
      <c r="EW7" s="20"/>
      <c r="EX7" s="18"/>
      <c r="EY7" s="19"/>
      <c r="EZ7" s="19"/>
      <c r="FA7" s="19"/>
      <c r="FB7" s="19"/>
      <c r="FC7" s="20"/>
      <c r="FD7" s="18"/>
      <c r="FE7" s="19"/>
      <c r="FF7" s="19"/>
      <c r="FG7" s="19"/>
      <c r="FH7" s="19"/>
      <c r="FI7" s="20"/>
      <c r="FJ7" s="18"/>
      <c r="FK7" s="19"/>
      <c r="FL7" s="19"/>
      <c r="FM7" s="19"/>
      <c r="FN7" s="19"/>
      <c r="FO7" s="20"/>
      <c r="FP7" s="18"/>
      <c r="FQ7" s="19"/>
      <c r="FR7" s="19"/>
      <c r="FS7" s="19"/>
      <c r="FT7" s="19"/>
      <c r="FU7" s="20"/>
      <c r="FV7" s="18"/>
      <c r="FW7" s="19"/>
      <c r="FX7" s="19"/>
      <c r="FY7" s="19"/>
      <c r="FZ7" s="19"/>
      <c r="GA7" s="20"/>
      <c r="GB7" s="18"/>
      <c r="GC7" s="19"/>
      <c r="GD7" s="19"/>
      <c r="GE7" s="19"/>
      <c r="GF7" s="19"/>
      <c r="GG7" s="20"/>
      <c r="GH7" s="75">
        <f>IFERROR(VLOOKUP($C7,パターン表データ!$B$2:$K$111,9,FALSE),"")</f>
        <v>10.5</v>
      </c>
      <c r="GI7" s="76">
        <f>IFERROR(VLOOKUP($C7,パターン表データ!$B$2:$K$111,10,FALSE),"")</f>
        <v>2.75</v>
      </c>
      <c r="GJ7" s="92"/>
      <c r="GK7" s="93"/>
      <c r="GL7" s="94"/>
      <c r="GM7" s="95"/>
      <c r="GN7" s="96"/>
      <c r="GO7" s="97" t="s">
        <v>125</v>
      </c>
      <c r="GP7" s="96"/>
      <c r="GQ7" s="85">
        <f>IF(GR7="有", 0, GP7 - GN7)</f>
        <v>0</v>
      </c>
      <c r="GR7" s="110"/>
      <c r="GS7" s="33"/>
      <c r="GT7" s="21"/>
    </row>
    <row r="8" spans="1:202" ht="44.25" customHeight="1">
      <c r="A8" s="82">
        <f t="shared" si="0"/>
        <v>45750</v>
      </c>
      <c r="B8" s="81">
        <f t="shared" si="1"/>
        <v>5</v>
      </c>
      <c r="C8" s="91" t="s">
        <v>223</v>
      </c>
      <c r="D8" s="79">
        <f>IFERROR(VLOOKUP($C8,パターン表データ!$B$2:$K$111,2,FALSE),"")</f>
        <v>0.29166666666666669</v>
      </c>
      <c r="E8" s="79">
        <f>IFERROR(VLOOKUP($C8,パターン表データ!$B$2:$K$111,3,FALSE),"")</f>
        <v>0.79166666666666663</v>
      </c>
      <c r="F8" s="63">
        <f>VLOOKUP($C8,パターン表データ!$B$2:$K$111,4,FALSE)</f>
        <v>0.78819444444444453</v>
      </c>
      <c r="G8" s="64">
        <f>VLOOKUP($C8,パターン表データ!$B$2:$K$111,5,FALSE)</f>
        <v>0.5</v>
      </c>
      <c r="H8" s="64">
        <f>VLOOKUP($C8,パターン表データ!$B$2:$K$111,6,FALSE)</f>
        <v>0.54166666666666663</v>
      </c>
      <c r="I8" s="64">
        <f>VLOOKUP($C8,パターン表データ!$B$2:$K$111,7,FALSE)</f>
        <v>0.53819444444444442</v>
      </c>
      <c r="J8" s="18"/>
      <c r="K8" s="19"/>
      <c r="L8" s="19"/>
      <c r="M8" s="19"/>
      <c r="N8" s="19"/>
      <c r="O8" s="20"/>
      <c r="P8" s="18"/>
      <c r="Q8" s="19"/>
      <c r="R8" s="19"/>
      <c r="S8" s="19"/>
      <c r="T8" s="19"/>
      <c r="U8" s="20"/>
      <c r="V8" s="18"/>
      <c r="W8" s="19"/>
      <c r="X8" s="59"/>
      <c r="Y8" s="48"/>
      <c r="Z8" s="19"/>
      <c r="AA8" s="52"/>
      <c r="AB8" s="48"/>
      <c r="AC8" s="19"/>
      <c r="AD8" s="19"/>
      <c r="AE8" s="19"/>
      <c r="AF8" s="19"/>
      <c r="AG8" s="20"/>
      <c r="AH8" s="18"/>
      <c r="AI8" s="19"/>
      <c r="AJ8" s="19"/>
      <c r="AK8" s="19"/>
      <c r="AL8" s="19"/>
      <c r="AM8" s="20"/>
      <c r="AN8" s="18"/>
      <c r="AO8" s="19"/>
      <c r="AP8" s="19"/>
      <c r="AQ8" s="19"/>
      <c r="AR8" s="19"/>
      <c r="AS8" s="20"/>
      <c r="AT8" s="18"/>
      <c r="AU8" s="19"/>
      <c r="AV8" s="19"/>
      <c r="AW8" s="19"/>
      <c r="AX8" s="19"/>
      <c r="AY8" s="20"/>
      <c r="AZ8" s="18"/>
      <c r="BA8" s="19"/>
      <c r="BB8" s="19"/>
      <c r="BC8" s="19"/>
      <c r="BD8" s="19"/>
      <c r="BE8" s="20"/>
      <c r="BF8" s="18"/>
      <c r="BG8" s="19"/>
      <c r="BH8" s="19"/>
      <c r="BI8" s="19"/>
      <c r="BJ8" s="19"/>
      <c r="BK8" s="20"/>
      <c r="BL8" s="18"/>
      <c r="BM8" s="19"/>
      <c r="BN8" s="19"/>
      <c r="BO8" s="19"/>
      <c r="BP8" s="19"/>
      <c r="BQ8" s="20"/>
      <c r="BR8" s="18"/>
      <c r="BS8" s="19"/>
      <c r="BT8" s="19"/>
      <c r="BU8" s="19"/>
      <c r="BV8" s="19"/>
      <c r="BW8" s="20"/>
      <c r="BX8" s="18"/>
      <c r="BY8" s="19"/>
      <c r="BZ8" s="19"/>
      <c r="CA8" s="19"/>
      <c r="CB8" s="19"/>
      <c r="CC8" s="20"/>
      <c r="CD8" s="18"/>
      <c r="CE8" s="19"/>
      <c r="CF8" s="19"/>
      <c r="CG8" s="19"/>
      <c r="CH8" s="19"/>
      <c r="CI8" s="20"/>
      <c r="CJ8" s="18"/>
      <c r="CK8" s="19"/>
      <c r="CL8" s="19"/>
      <c r="CM8" s="19"/>
      <c r="CN8" s="19"/>
      <c r="CO8" s="20"/>
      <c r="CP8" s="18"/>
      <c r="CQ8" s="19"/>
      <c r="CR8" s="19"/>
      <c r="CS8" s="19"/>
      <c r="CT8" s="19"/>
      <c r="CU8" s="20"/>
      <c r="CV8" s="18"/>
      <c r="CW8" s="19"/>
      <c r="CX8" s="19"/>
      <c r="CY8" s="19"/>
      <c r="CZ8" s="19"/>
      <c r="DA8" s="20"/>
      <c r="DB8" s="18"/>
      <c r="DC8" s="19"/>
      <c r="DD8" s="19"/>
      <c r="DE8" s="19"/>
      <c r="DF8" s="19"/>
      <c r="DG8" s="20"/>
      <c r="DH8" s="18"/>
      <c r="DI8" s="19"/>
      <c r="DJ8" s="19"/>
      <c r="DK8" s="19"/>
      <c r="DL8" s="19"/>
      <c r="DM8" s="20"/>
      <c r="DN8" s="18"/>
      <c r="DO8" s="19"/>
      <c r="DP8" s="19"/>
      <c r="DQ8" s="19"/>
      <c r="DR8" s="19"/>
      <c r="DS8" s="20"/>
      <c r="DT8" s="18"/>
      <c r="DU8" s="19"/>
      <c r="DV8" s="19"/>
      <c r="DW8" s="19"/>
      <c r="DX8" s="19"/>
      <c r="DY8" s="20"/>
      <c r="DZ8" s="18"/>
      <c r="EA8" s="19"/>
      <c r="EB8" s="52"/>
      <c r="EC8" s="48"/>
      <c r="ED8" s="19"/>
      <c r="EE8" s="20"/>
      <c r="EF8" s="18"/>
      <c r="EG8" s="19"/>
      <c r="EH8" s="19"/>
      <c r="EI8" s="19"/>
      <c r="EJ8" s="19"/>
      <c r="EK8" s="20"/>
      <c r="EL8" s="18"/>
      <c r="EM8" s="19"/>
      <c r="EN8" s="19"/>
      <c r="EO8" s="19"/>
      <c r="EP8" s="19"/>
      <c r="EQ8" s="20"/>
      <c r="ER8" s="18"/>
      <c r="ES8" s="19"/>
      <c r="ET8" s="19"/>
      <c r="EU8" s="19"/>
      <c r="EV8" s="19"/>
      <c r="EW8" s="20"/>
      <c r="EX8" s="18"/>
      <c r="EY8" s="19"/>
      <c r="EZ8" s="19"/>
      <c r="FA8" s="19"/>
      <c r="FB8" s="19"/>
      <c r="FC8" s="20"/>
      <c r="FD8" s="18"/>
      <c r="FE8" s="19"/>
      <c r="FF8" s="19"/>
      <c r="FG8" s="19"/>
      <c r="FH8" s="19"/>
      <c r="FI8" s="20"/>
      <c r="FJ8" s="18"/>
      <c r="FK8" s="19"/>
      <c r="FL8" s="19"/>
      <c r="FM8" s="19"/>
      <c r="FN8" s="19"/>
      <c r="FO8" s="20"/>
      <c r="FP8" s="18"/>
      <c r="FQ8" s="19"/>
      <c r="FR8" s="19"/>
      <c r="FS8" s="19"/>
      <c r="FT8" s="19"/>
      <c r="FU8" s="20"/>
      <c r="FV8" s="18"/>
      <c r="FW8" s="19"/>
      <c r="FX8" s="19"/>
      <c r="FY8" s="19"/>
      <c r="FZ8" s="19"/>
      <c r="GA8" s="20"/>
      <c r="GB8" s="18"/>
      <c r="GC8" s="19"/>
      <c r="GD8" s="19"/>
      <c r="GE8" s="19"/>
      <c r="GF8" s="19"/>
      <c r="GG8" s="20"/>
      <c r="GH8" s="75">
        <f>IFERROR(VLOOKUP($C8,パターン表データ!$B$2:$K$111,9,FALSE),"")</f>
        <v>10.999999999999998</v>
      </c>
      <c r="GI8" s="76">
        <f>IFERROR(VLOOKUP($C8,パターン表データ!$B$2:$K$111,10,FALSE),"")</f>
        <v>3.2499999999999982</v>
      </c>
      <c r="GJ8" s="92"/>
      <c r="GK8" s="93"/>
      <c r="GL8" s="94"/>
      <c r="GM8" s="95"/>
      <c r="GN8" s="96"/>
      <c r="GO8" s="97" t="s">
        <v>125</v>
      </c>
      <c r="GP8" s="96"/>
      <c r="GQ8" s="85">
        <f t="shared" ref="GQ8:GQ38" si="2">IF(GR8="有", 0, GP8 - GN8)</f>
        <v>0</v>
      </c>
      <c r="GR8" s="110"/>
      <c r="GS8" s="33"/>
      <c r="GT8" s="21"/>
    </row>
    <row r="9" spans="1:202" ht="44.25" customHeight="1">
      <c r="A9" s="82">
        <f t="shared" si="0"/>
        <v>45751</v>
      </c>
      <c r="B9" s="81">
        <f t="shared" si="1"/>
        <v>6</v>
      </c>
      <c r="C9" s="91" t="s">
        <v>123</v>
      </c>
      <c r="D9" s="79" t="str">
        <f>IFERROR(VLOOKUP($C9,パターン表データ!$B$2:$K$111,2,FALSE),"")</f>
        <v>終日兼業</v>
      </c>
      <c r="E9" s="79" t="str">
        <f>IFERROR(VLOOKUP($C9,パターン表データ!$B$2:$K$111,3,FALSE),"")</f>
        <v>終日兼業</v>
      </c>
      <c r="F9" s="63">
        <f>VLOOKUP($C9,パターン表データ!$B$2:$K$111,4,FALSE)</f>
        <v>0</v>
      </c>
      <c r="G9" s="64" t="str">
        <f>VLOOKUP($C9,パターン表データ!$B$2:$K$111,5,FALSE)</f>
        <v>無</v>
      </c>
      <c r="H9" s="64" t="str">
        <f>VLOOKUP($C9,パターン表データ!$B$2:$K$111,6,FALSE)</f>
        <v>無</v>
      </c>
      <c r="I9" s="64" t="str">
        <f>VLOOKUP($C9,パターン表データ!$B$2:$K$111,7,FALSE)</f>
        <v>無</v>
      </c>
      <c r="J9" s="18"/>
      <c r="K9" s="19"/>
      <c r="L9" s="19"/>
      <c r="M9" s="19"/>
      <c r="N9" s="19"/>
      <c r="O9" s="20"/>
      <c r="P9" s="18"/>
      <c r="Q9" s="19"/>
      <c r="R9" s="19"/>
      <c r="S9" s="19"/>
      <c r="T9" s="19"/>
      <c r="U9" s="20"/>
      <c r="V9" s="18"/>
      <c r="W9" s="19"/>
      <c r="X9" s="59"/>
      <c r="Y9" s="48"/>
      <c r="Z9" s="19"/>
      <c r="AA9" s="52"/>
      <c r="AB9" s="48"/>
      <c r="AC9" s="19"/>
      <c r="AD9" s="19"/>
      <c r="AE9" s="19"/>
      <c r="AF9" s="19"/>
      <c r="AG9" s="20"/>
      <c r="AH9" s="18"/>
      <c r="AI9" s="19"/>
      <c r="AJ9" s="19"/>
      <c r="AK9" s="19"/>
      <c r="AL9" s="19"/>
      <c r="AM9" s="20"/>
      <c r="AN9" s="18"/>
      <c r="AO9" s="19"/>
      <c r="AP9" s="19"/>
      <c r="AQ9" s="19"/>
      <c r="AR9" s="19"/>
      <c r="AS9" s="20"/>
      <c r="AT9" s="18"/>
      <c r="AU9" s="19"/>
      <c r="AV9" s="19"/>
      <c r="AW9" s="19"/>
      <c r="AX9" s="19"/>
      <c r="AY9" s="20"/>
      <c r="AZ9" s="18"/>
      <c r="BA9" s="19"/>
      <c r="BB9" s="19"/>
      <c r="BC9" s="19"/>
      <c r="BD9" s="19"/>
      <c r="BE9" s="20"/>
      <c r="BF9" s="18"/>
      <c r="BG9" s="19"/>
      <c r="BH9" s="19"/>
      <c r="BI9" s="19"/>
      <c r="BJ9" s="19"/>
      <c r="BK9" s="20"/>
      <c r="BL9" s="18"/>
      <c r="BM9" s="19"/>
      <c r="BN9" s="19"/>
      <c r="BO9" s="19"/>
      <c r="BP9" s="19"/>
      <c r="BQ9" s="20"/>
      <c r="BR9" s="18"/>
      <c r="BS9" s="19"/>
      <c r="BT9" s="19"/>
      <c r="BU9" s="19"/>
      <c r="BV9" s="19"/>
      <c r="BW9" s="20"/>
      <c r="BX9" s="18"/>
      <c r="BY9" s="19"/>
      <c r="BZ9" s="19"/>
      <c r="CA9" s="19"/>
      <c r="CB9" s="19"/>
      <c r="CC9" s="20"/>
      <c r="CD9" s="18"/>
      <c r="CE9" s="19"/>
      <c r="CF9" s="19"/>
      <c r="CG9" s="19"/>
      <c r="CH9" s="19"/>
      <c r="CI9" s="20"/>
      <c r="CJ9" s="18"/>
      <c r="CK9" s="19"/>
      <c r="CL9" s="19"/>
      <c r="CM9" s="19"/>
      <c r="CN9" s="19"/>
      <c r="CO9" s="20"/>
      <c r="CP9" s="18"/>
      <c r="CQ9" s="19"/>
      <c r="CR9" s="19"/>
      <c r="CS9" s="19"/>
      <c r="CT9" s="19"/>
      <c r="CU9" s="20"/>
      <c r="CV9" s="18"/>
      <c r="CW9" s="19"/>
      <c r="CX9" s="19"/>
      <c r="CY9" s="19"/>
      <c r="CZ9" s="19"/>
      <c r="DA9" s="20"/>
      <c r="DB9" s="18"/>
      <c r="DC9" s="19"/>
      <c r="DD9" s="19"/>
      <c r="DE9" s="19"/>
      <c r="DF9" s="19"/>
      <c r="DG9" s="20"/>
      <c r="DH9" s="18"/>
      <c r="DI9" s="19"/>
      <c r="DJ9" s="19"/>
      <c r="DK9" s="19"/>
      <c r="DL9" s="19"/>
      <c r="DM9" s="20"/>
      <c r="DN9" s="18"/>
      <c r="DO9" s="19"/>
      <c r="DP9" s="19"/>
      <c r="DQ9" s="19"/>
      <c r="DR9" s="19"/>
      <c r="DS9" s="20"/>
      <c r="DT9" s="18"/>
      <c r="DU9" s="19"/>
      <c r="DV9" s="19"/>
      <c r="DW9" s="19"/>
      <c r="DX9" s="19"/>
      <c r="DY9" s="20"/>
      <c r="DZ9" s="18"/>
      <c r="EA9" s="19"/>
      <c r="EB9" s="52"/>
      <c r="EC9" s="48"/>
      <c r="ED9" s="19"/>
      <c r="EE9" s="20"/>
      <c r="EF9" s="18"/>
      <c r="EG9" s="19"/>
      <c r="EH9" s="19"/>
      <c r="EI9" s="19"/>
      <c r="EJ9" s="19"/>
      <c r="EK9" s="20"/>
      <c r="EL9" s="18"/>
      <c r="EM9" s="19"/>
      <c r="EN9" s="19"/>
      <c r="EO9" s="19"/>
      <c r="EP9" s="19"/>
      <c r="EQ9" s="20"/>
      <c r="ER9" s="18"/>
      <c r="ES9" s="19"/>
      <c r="ET9" s="19"/>
      <c r="EU9" s="19"/>
      <c r="EV9" s="19"/>
      <c r="EW9" s="20"/>
      <c r="EX9" s="18"/>
      <c r="EY9" s="19"/>
      <c r="EZ9" s="19"/>
      <c r="FA9" s="19"/>
      <c r="FB9" s="19"/>
      <c r="FC9" s="20"/>
      <c r="FD9" s="18"/>
      <c r="FE9" s="19"/>
      <c r="FF9" s="19"/>
      <c r="FG9" s="19"/>
      <c r="FH9" s="19"/>
      <c r="FI9" s="20"/>
      <c r="FJ9" s="18"/>
      <c r="FK9" s="19"/>
      <c r="FL9" s="19"/>
      <c r="FM9" s="19"/>
      <c r="FN9" s="19"/>
      <c r="FO9" s="20"/>
      <c r="FP9" s="18"/>
      <c r="FQ9" s="19"/>
      <c r="FR9" s="19"/>
      <c r="FS9" s="19"/>
      <c r="FT9" s="19"/>
      <c r="FU9" s="20"/>
      <c r="FV9" s="18"/>
      <c r="FW9" s="19"/>
      <c r="FX9" s="19"/>
      <c r="FY9" s="19"/>
      <c r="FZ9" s="19"/>
      <c r="GA9" s="20"/>
      <c r="GB9" s="18"/>
      <c r="GC9" s="19"/>
      <c r="GD9" s="19"/>
      <c r="GE9" s="19"/>
      <c r="GF9" s="19"/>
      <c r="GG9" s="20"/>
      <c r="GH9" s="75">
        <f>IFERROR(VLOOKUP($C9,パターン表データ!$B$2:$K$111,9,FALSE),"")</f>
        <v>0</v>
      </c>
      <c r="GI9" s="76">
        <f>IFERROR(VLOOKUP($C9,パターン表データ!$B$2:$K$111,10,FALSE),"")</f>
        <v>-7.75</v>
      </c>
      <c r="GJ9" s="92"/>
      <c r="GK9" s="93"/>
      <c r="GL9" s="94"/>
      <c r="GM9" s="95" t="s">
        <v>181</v>
      </c>
      <c r="GN9" s="96">
        <v>0.375</v>
      </c>
      <c r="GO9" s="97" t="s">
        <v>125</v>
      </c>
      <c r="GP9" s="96">
        <v>0.70833333333333337</v>
      </c>
      <c r="GQ9" s="85">
        <f t="shared" si="2"/>
        <v>0.33333333333333337</v>
      </c>
      <c r="GR9" s="110"/>
      <c r="GS9" s="33"/>
      <c r="GT9" s="21"/>
    </row>
    <row r="10" spans="1:202" ht="44.25" customHeight="1">
      <c r="A10" s="82">
        <f t="shared" si="0"/>
        <v>45752</v>
      </c>
      <c r="B10" s="81">
        <f t="shared" si="1"/>
        <v>7</v>
      </c>
      <c r="C10" s="91" t="s">
        <v>5</v>
      </c>
      <c r="D10" s="79" t="str">
        <f>IFERROR(VLOOKUP($C10,パターン表データ!$B$2:$K$111,2,FALSE),"")</f>
        <v>週休日等</v>
      </c>
      <c r="E10" s="79" t="str">
        <f>IFERROR(VLOOKUP($C10,パターン表データ!$B$2:$K$111,3,FALSE),"")</f>
        <v>週休日等</v>
      </c>
      <c r="F10" s="63">
        <f>VLOOKUP($C10,パターン表データ!$B$2:$K$111,4,FALSE)</f>
        <v>0</v>
      </c>
      <c r="G10" s="64" t="str">
        <f>VLOOKUP($C10,パターン表データ!$B$2:$K$111,5,FALSE)</f>
        <v>無</v>
      </c>
      <c r="H10" s="64" t="str">
        <f>VLOOKUP($C10,パターン表データ!$B$2:$K$111,6,FALSE)</f>
        <v>無</v>
      </c>
      <c r="I10" s="64" t="str">
        <f>VLOOKUP($C10,パターン表データ!$B$2:$K$111,7,FALSE)</f>
        <v>無</v>
      </c>
      <c r="J10" s="18"/>
      <c r="K10" s="19"/>
      <c r="L10" s="19"/>
      <c r="M10" s="19"/>
      <c r="N10" s="19"/>
      <c r="O10" s="20"/>
      <c r="P10" s="18"/>
      <c r="Q10" s="19"/>
      <c r="R10" s="19"/>
      <c r="S10" s="19"/>
      <c r="T10" s="19"/>
      <c r="U10" s="20"/>
      <c r="V10" s="18"/>
      <c r="W10" s="19"/>
      <c r="X10" s="59"/>
      <c r="Y10" s="48"/>
      <c r="Z10" s="19"/>
      <c r="AA10" s="52"/>
      <c r="AB10" s="48"/>
      <c r="AC10" s="19"/>
      <c r="AD10" s="19"/>
      <c r="AE10" s="19"/>
      <c r="AF10" s="19"/>
      <c r="AG10" s="20"/>
      <c r="AH10" s="18"/>
      <c r="AI10" s="19"/>
      <c r="AJ10" s="19"/>
      <c r="AK10" s="19"/>
      <c r="AL10" s="19"/>
      <c r="AM10" s="20"/>
      <c r="AN10" s="18"/>
      <c r="AO10" s="19"/>
      <c r="AP10" s="19"/>
      <c r="AQ10" s="19"/>
      <c r="AR10" s="19"/>
      <c r="AS10" s="20"/>
      <c r="AT10" s="18"/>
      <c r="AU10" s="19"/>
      <c r="AV10" s="19"/>
      <c r="AW10" s="19"/>
      <c r="AX10" s="19"/>
      <c r="AY10" s="20"/>
      <c r="AZ10" s="18"/>
      <c r="BA10" s="19"/>
      <c r="BB10" s="19"/>
      <c r="BC10" s="19"/>
      <c r="BD10" s="19"/>
      <c r="BE10" s="20"/>
      <c r="BF10" s="18"/>
      <c r="BG10" s="19"/>
      <c r="BH10" s="19"/>
      <c r="BI10" s="19"/>
      <c r="BJ10" s="19"/>
      <c r="BK10" s="20"/>
      <c r="BL10" s="18"/>
      <c r="BM10" s="19"/>
      <c r="BN10" s="19"/>
      <c r="BO10" s="19"/>
      <c r="BP10" s="19"/>
      <c r="BQ10" s="20"/>
      <c r="BR10" s="18"/>
      <c r="BS10" s="19"/>
      <c r="BT10" s="19"/>
      <c r="BU10" s="19"/>
      <c r="BV10" s="19"/>
      <c r="BW10" s="20"/>
      <c r="BX10" s="18"/>
      <c r="BY10" s="19"/>
      <c r="BZ10" s="19"/>
      <c r="CA10" s="19"/>
      <c r="CB10" s="19"/>
      <c r="CC10" s="20"/>
      <c r="CD10" s="18"/>
      <c r="CE10" s="19"/>
      <c r="CF10" s="19"/>
      <c r="CG10" s="19"/>
      <c r="CH10" s="19"/>
      <c r="CI10" s="20"/>
      <c r="CJ10" s="18"/>
      <c r="CK10" s="19"/>
      <c r="CL10" s="19"/>
      <c r="CM10" s="19"/>
      <c r="CN10" s="19"/>
      <c r="CO10" s="20"/>
      <c r="CP10" s="18"/>
      <c r="CQ10" s="19"/>
      <c r="CR10" s="19"/>
      <c r="CS10" s="19"/>
      <c r="CT10" s="19"/>
      <c r="CU10" s="20"/>
      <c r="CV10" s="18"/>
      <c r="CW10" s="19"/>
      <c r="CX10" s="19"/>
      <c r="CY10" s="19"/>
      <c r="CZ10" s="19"/>
      <c r="DA10" s="20"/>
      <c r="DB10" s="18"/>
      <c r="DC10" s="19"/>
      <c r="DD10" s="19"/>
      <c r="DE10" s="19"/>
      <c r="DF10" s="19"/>
      <c r="DG10" s="20"/>
      <c r="DH10" s="18"/>
      <c r="DI10" s="19"/>
      <c r="DJ10" s="19"/>
      <c r="DK10" s="19"/>
      <c r="DL10" s="19"/>
      <c r="DM10" s="20"/>
      <c r="DN10" s="18"/>
      <c r="DO10" s="19"/>
      <c r="DP10" s="19"/>
      <c r="DQ10" s="19"/>
      <c r="DR10" s="19"/>
      <c r="DS10" s="20"/>
      <c r="DT10" s="18"/>
      <c r="DU10" s="19"/>
      <c r="DV10" s="19"/>
      <c r="DW10" s="19"/>
      <c r="DX10" s="19"/>
      <c r="DY10" s="20"/>
      <c r="DZ10" s="18"/>
      <c r="EA10" s="19"/>
      <c r="EB10" s="52"/>
      <c r="EC10" s="48"/>
      <c r="ED10" s="19"/>
      <c r="EE10" s="20"/>
      <c r="EF10" s="18"/>
      <c r="EG10" s="19"/>
      <c r="EH10" s="19"/>
      <c r="EI10" s="19"/>
      <c r="EJ10" s="19"/>
      <c r="EK10" s="20"/>
      <c r="EL10" s="18"/>
      <c r="EM10" s="19"/>
      <c r="EN10" s="19"/>
      <c r="EO10" s="19"/>
      <c r="EP10" s="19"/>
      <c r="EQ10" s="20"/>
      <c r="ER10" s="18"/>
      <c r="ES10" s="19"/>
      <c r="ET10" s="19"/>
      <c r="EU10" s="19"/>
      <c r="EV10" s="19"/>
      <c r="EW10" s="20"/>
      <c r="EX10" s="18"/>
      <c r="EY10" s="19"/>
      <c r="EZ10" s="19"/>
      <c r="FA10" s="19"/>
      <c r="FB10" s="19"/>
      <c r="FC10" s="20"/>
      <c r="FD10" s="18"/>
      <c r="FE10" s="19"/>
      <c r="FF10" s="19"/>
      <c r="FG10" s="19"/>
      <c r="FH10" s="19"/>
      <c r="FI10" s="20"/>
      <c r="FJ10" s="18"/>
      <c r="FK10" s="19"/>
      <c r="FL10" s="19"/>
      <c r="FM10" s="19"/>
      <c r="FN10" s="19"/>
      <c r="FO10" s="20"/>
      <c r="FP10" s="18"/>
      <c r="FQ10" s="19"/>
      <c r="FR10" s="19"/>
      <c r="FS10" s="19"/>
      <c r="FT10" s="19"/>
      <c r="FU10" s="20"/>
      <c r="FV10" s="18"/>
      <c r="FW10" s="19"/>
      <c r="FX10" s="19"/>
      <c r="FY10" s="19"/>
      <c r="FZ10" s="19"/>
      <c r="GA10" s="20"/>
      <c r="GB10" s="18"/>
      <c r="GC10" s="19"/>
      <c r="GD10" s="19"/>
      <c r="GE10" s="19"/>
      <c r="GF10" s="19"/>
      <c r="GG10" s="20"/>
      <c r="GH10" s="75">
        <f>IFERROR(VLOOKUP($C10,パターン表データ!$B$2:$K$111,9,FALSE),"")</f>
        <v>0</v>
      </c>
      <c r="GI10" s="76">
        <f>IFERROR(VLOOKUP($C10,パターン表データ!$B$2:$K$111,10,FALSE),"")</f>
        <v>0</v>
      </c>
      <c r="GJ10" s="92" t="s">
        <v>118</v>
      </c>
      <c r="GK10" s="93"/>
      <c r="GL10" s="94"/>
      <c r="GM10" s="95"/>
      <c r="GN10" s="96"/>
      <c r="GO10" s="104" t="s">
        <v>125</v>
      </c>
      <c r="GP10" s="96"/>
      <c r="GQ10" s="85"/>
      <c r="GR10" s="110"/>
      <c r="GS10" s="33"/>
      <c r="GT10" s="21"/>
    </row>
    <row r="11" spans="1:202" ht="44.25" customHeight="1">
      <c r="A11" s="82">
        <f t="shared" si="0"/>
        <v>45753</v>
      </c>
      <c r="B11" s="81">
        <f t="shared" si="1"/>
        <v>1</v>
      </c>
      <c r="C11" s="91" t="s">
        <v>85</v>
      </c>
      <c r="D11" s="79" t="str">
        <f>IFERROR(VLOOKUP($C11,パターン表データ!$B$2:$K$111,2,FALSE),"")</f>
        <v>週休日等</v>
      </c>
      <c r="E11" s="79" t="str">
        <f>IFERROR(VLOOKUP($C11,パターン表データ!$B$2:$K$111,3,FALSE),"")</f>
        <v>週休日等</v>
      </c>
      <c r="F11" s="63">
        <f>VLOOKUP($C11,パターン表データ!$B$2:$K$111,4,FALSE)</f>
        <v>0</v>
      </c>
      <c r="G11" s="64" t="str">
        <f>VLOOKUP($C11,パターン表データ!$B$2:$K$111,5,FALSE)</f>
        <v>無</v>
      </c>
      <c r="H11" s="64" t="str">
        <f>VLOOKUP($C11,パターン表データ!$B$2:$K$111,6,FALSE)</f>
        <v>無</v>
      </c>
      <c r="I11" s="64" t="str">
        <f>VLOOKUP($C11,パターン表データ!$B$2:$K$111,7,FALSE)</f>
        <v>無</v>
      </c>
      <c r="J11" s="18"/>
      <c r="K11" s="19"/>
      <c r="L11" s="19"/>
      <c r="M11" s="19"/>
      <c r="N11" s="19"/>
      <c r="O11" s="20"/>
      <c r="P11" s="18"/>
      <c r="Q11" s="19"/>
      <c r="R11" s="19"/>
      <c r="S11" s="19"/>
      <c r="T11" s="19"/>
      <c r="U11" s="20"/>
      <c r="V11" s="18"/>
      <c r="W11" s="19"/>
      <c r="X11" s="59"/>
      <c r="Y11" s="48"/>
      <c r="Z11" s="19"/>
      <c r="AA11" s="52"/>
      <c r="AB11" s="48"/>
      <c r="AC11" s="19"/>
      <c r="AD11" s="19"/>
      <c r="AE11" s="19"/>
      <c r="AF11" s="19"/>
      <c r="AG11" s="20"/>
      <c r="AH11" s="18"/>
      <c r="AI11" s="19"/>
      <c r="AJ11" s="19"/>
      <c r="AK11" s="19"/>
      <c r="AL11" s="19"/>
      <c r="AM11" s="20"/>
      <c r="AN11" s="18"/>
      <c r="AO11" s="19"/>
      <c r="AP11" s="19"/>
      <c r="AQ11" s="19"/>
      <c r="AR11" s="19"/>
      <c r="AS11" s="20"/>
      <c r="AT11" s="18"/>
      <c r="AU11" s="19"/>
      <c r="AV11" s="19"/>
      <c r="AW11" s="19"/>
      <c r="AX11" s="19"/>
      <c r="AY11" s="20"/>
      <c r="AZ11" s="18"/>
      <c r="BA11" s="19"/>
      <c r="BB11" s="19"/>
      <c r="BC11" s="19"/>
      <c r="BD11" s="19"/>
      <c r="BE11" s="20"/>
      <c r="BF11" s="18"/>
      <c r="BG11" s="19"/>
      <c r="BH11" s="19"/>
      <c r="BI11" s="19"/>
      <c r="BJ11" s="19"/>
      <c r="BK11" s="20"/>
      <c r="BL11" s="18"/>
      <c r="BM11" s="19"/>
      <c r="BN11" s="19"/>
      <c r="BO11" s="19"/>
      <c r="BP11" s="19"/>
      <c r="BQ11" s="20"/>
      <c r="BR11" s="18"/>
      <c r="BS11" s="19"/>
      <c r="BT11" s="19"/>
      <c r="BU11" s="19"/>
      <c r="BV11" s="19"/>
      <c r="BW11" s="20"/>
      <c r="BX11" s="18"/>
      <c r="BY11" s="19"/>
      <c r="BZ11" s="19"/>
      <c r="CA11" s="19"/>
      <c r="CB11" s="19"/>
      <c r="CC11" s="20"/>
      <c r="CD11" s="18"/>
      <c r="CE11" s="19"/>
      <c r="CF11" s="19"/>
      <c r="CG11" s="19"/>
      <c r="CH11" s="19"/>
      <c r="CI11" s="20"/>
      <c r="CJ11" s="18"/>
      <c r="CK11" s="19"/>
      <c r="CL11" s="19"/>
      <c r="CM11" s="19"/>
      <c r="CN11" s="19"/>
      <c r="CO11" s="20"/>
      <c r="CP11" s="18"/>
      <c r="CQ11" s="19"/>
      <c r="CR11" s="19"/>
      <c r="CS11" s="19"/>
      <c r="CT11" s="19"/>
      <c r="CU11" s="20"/>
      <c r="CV11" s="18"/>
      <c r="CW11" s="19"/>
      <c r="CX11" s="19"/>
      <c r="CY11" s="19"/>
      <c r="CZ11" s="19"/>
      <c r="DA11" s="20"/>
      <c r="DB11" s="18"/>
      <c r="DC11" s="19"/>
      <c r="DD11" s="19"/>
      <c r="DE11" s="19"/>
      <c r="DF11" s="19"/>
      <c r="DG11" s="20"/>
      <c r="DH11" s="18"/>
      <c r="DI11" s="19"/>
      <c r="DJ11" s="19"/>
      <c r="DK11" s="19"/>
      <c r="DL11" s="19"/>
      <c r="DM11" s="20"/>
      <c r="DN11" s="18"/>
      <c r="DO11" s="19"/>
      <c r="DP11" s="19"/>
      <c r="DQ11" s="19"/>
      <c r="DR11" s="19"/>
      <c r="DS11" s="20"/>
      <c r="DT11" s="18"/>
      <c r="DU11" s="19"/>
      <c r="DV11" s="19"/>
      <c r="DW11" s="19"/>
      <c r="DX11" s="19"/>
      <c r="DY11" s="20"/>
      <c r="DZ11" s="18"/>
      <c r="EA11" s="19"/>
      <c r="EB11" s="52"/>
      <c r="EC11" s="48"/>
      <c r="ED11" s="19"/>
      <c r="EE11" s="20"/>
      <c r="EF11" s="18"/>
      <c r="EG11" s="19"/>
      <c r="EH11" s="19"/>
      <c r="EI11" s="19"/>
      <c r="EJ11" s="19"/>
      <c r="EK11" s="20"/>
      <c r="EL11" s="18"/>
      <c r="EM11" s="19"/>
      <c r="EN11" s="19"/>
      <c r="EO11" s="19"/>
      <c r="EP11" s="19"/>
      <c r="EQ11" s="20"/>
      <c r="ER11" s="18"/>
      <c r="ES11" s="19"/>
      <c r="ET11" s="19"/>
      <c r="EU11" s="19"/>
      <c r="EV11" s="19"/>
      <c r="EW11" s="20"/>
      <c r="EX11" s="18"/>
      <c r="EY11" s="19"/>
      <c r="EZ11" s="19"/>
      <c r="FA11" s="19"/>
      <c r="FB11" s="19"/>
      <c r="FC11" s="20"/>
      <c r="FD11" s="18"/>
      <c r="FE11" s="19"/>
      <c r="FF11" s="19"/>
      <c r="FG11" s="19"/>
      <c r="FH11" s="19"/>
      <c r="FI11" s="20"/>
      <c r="FJ11" s="18"/>
      <c r="FK11" s="19"/>
      <c r="FL11" s="19"/>
      <c r="FM11" s="19"/>
      <c r="FN11" s="19"/>
      <c r="FO11" s="20"/>
      <c r="FP11" s="18"/>
      <c r="FQ11" s="19"/>
      <c r="FR11" s="19"/>
      <c r="FS11" s="19"/>
      <c r="FT11" s="19"/>
      <c r="FU11" s="20"/>
      <c r="FV11" s="18"/>
      <c r="FW11" s="19"/>
      <c r="FX11" s="19"/>
      <c r="FY11" s="19"/>
      <c r="FZ11" s="19"/>
      <c r="GA11" s="20"/>
      <c r="GB11" s="18"/>
      <c r="GC11" s="19"/>
      <c r="GD11" s="19"/>
      <c r="GE11" s="19"/>
      <c r="GF11" s="19"/>
      <c r="GG11" s="20"/>
      <c r="GH11" s="75">
        <f>IFERROR(VLOOKUP($C11,パターン表データ!$B$2:$K$111,9,FALSE),"")</f>
        <v>0</v>
      </c>
      <c r="GI11" s="76">
        <f>IFERROR(VLOOKUP($C11,パターン表データ!$B$2:$K$111,10,FALSE),"")</f>
        <v>0</v>
      </c>
      <c r="GJ11" s="92"/>
      <c r="GK11" s="93"/>
      <c r="GL11" s="94"/>
      <c r="GM11" s="95" t="s">
        <v>124</v>
      </c>
      <c r="GN11" s="96">
        <v>0.75</v>
      </c>
      <c r="GO11" s="97" t="s">
        <v>125</v>
      </c>
      <c r="GP11" s="96">
        <v>0.33333333333333331</v>
      </c>
      <c r="GQ11" s="85">
        <f t="shared" si="2"/>
        <v>0</v>
      </c>
      <c r="GR11" s="110" t="s">
        <v>183</v>
      </c>
      <c r="GS11" s="33"/>
      <c r="GT11" s="21"/>
    </row>
    <row r="12" spans="1:202" ht="44.25" customHeight="1">
      <c r="A12" s="82">
        <f t="shared" si="0"/>
        <v>45754</v>
      </c>
      <c r="B12" s="81">
        <f t="shared" si="1"/>
        <v>2</v>
      </c>
      <c r="C12" s="91" t="s">
        <v>218</v>
      </c>
      <c r="D12" s="79">
        <f>IFERROR(VLOOKUP($C12,パターン表データ!$B$2:$K$111,2,FALSE),"")</f>
        <v>0.33333333333333331</v>
      </c>
      <c r="E12" s="79">
        <f>IFERROR(VLOOKUP($C12,パターン表データ!$B$2:$K$111,3,FALSE),"")</f>
        <v>0.79166666666666663</v>
      </c>
      <c r="F12" s="63">
        <f>VLOOKUP($C12,パターン表データ!$B$2:$K$111,4,FALSE)</f>
        <v>0.78819444444444453</v>
      </c>
      <c r="G12" s="64">
        <f>VLOOKUP($C12,パターン表データ!$B$2:$K$111,5,FALSE)</f>
        <v>0.5</v>
      </c>
      <c r="H12" s="64">
        <f>VLOOKUP($C12,パターン表データ!$B$2:$K$111,6,FALSE)</f>
        <v>0.54166666666666663</v>
      </c>
      <c r="I12" s="64">
        <f>VLOOKUP($C12,パターン表データ!$B$2:$K$111,7,FALSE)</f>
        <v>0.53819444444444442</v>
      </c>
      <c r="J12" s="18"/>
      <c r="K12" s="19"/>
      <c r="L12" s="19"/>
      <c r="M12" s="19"/>
      <c r="N12" s="19"/>
      <c r="O12" s="20"/>
      <c r="P12" s="18"/>
      <c r="Q12" s="19"/>
      <c r="R12" s="19"/>
      <c r="S12" s="19"/>
      <c r="T12" s="19"/>
      <c r="U12" s="20"/>
      <c r="V12" s="18"/>
      <c r="W12" s="19"/>
      <c r="X12" s="59"/>
      <c r="Y12" s="48"/>
      <c r="Z12" s="19"/>
      <c r="AA12" s="52"/>
      <c r="AB12" s="48"/>
      <c r="AC12" s="19"/>
      <c r="AD12" s="19"/>
      <c r="AE12" s="19"/>
      <c r="AF12" s="19"/>
      <c r="AG12" s="20"/>
      <c r="AH12" s="18"/>
      <c r="AI12" s="19"/>
      <c r="AJ12" s="19"/>
      <c r="AK12" s="19"/>
      <c r="AL12" s="19"/>
      <c r="AM12" s="20"/>
      <c r="AN12" s="18"/>
      <c r="AO12" s="19"/>
      <c r="AP12" s="19"/>
      <c r="AQ12" s="19"/>
      <c r="AR12" s="19"/>
      <c r="AS12" s="20"/>
      <c r="AT12" s="18"/>
      <c r="AU12" s="19"/>
      <c r="AV12" s="19"/>
      <c r="AW12" s="19"/>
      <c r="AX12" s="19"/>
      <c r="AY12" s="20"/>
      <c r="AZ12" s="18"/>
      <c r="BA12" s="19"/>
      <c r="BB12" s="19"/>
      <c r="BC12" s="19"/>
      <c r="BD12" s="19"/>
      <c r="BE12" s="20"/>
      <c r="BF12" s="18"/>
      <c r="BG12" s="19"/>
      <c r="BH12" s="19"/>
      <c r="BI12" s="19"/>
      <c r="BJ12" s="19"/>
      <c r="BK12" s="20"/>
      <c r="BL12" s="18"/>
      <c r="BM12" s="19"/>
      <c r="BN12" s="19"/>
      <c r="BO12" s="19"/>
      <c r="BP12" s="19"/>
      <c r="BQ12" s="20"/>
      <c r="BR12" s="18"/>
      <c r="BS12" s="19"/>
      <c r="BT12" s="19"/>
      <c r="BU12" s="19"/>
      <c r="BV12" s="19"/>
      <c r="BW12" s="20"/>
      <c r="BX12" s="18"/>
      <c r="BY12" s="19"/>
      <c r="BZ12" s="19"/>
      <c r="CA12" s="19"/>
      <c r="CB12" s="19"/>
      <c r="CC12" s="20"/>
      <c r="CD12" s="18"/>
      <c r="CE12" s="19"/>
      <c r="CF12" s="19"/>
      <c r="CG12" s="19"/>
      <c r="CH12" s="19"/>
      <c r="CI12" s="20"/>
      <c r="CJ12" s="18"/>
      <c r="CK12" s="19"/>
      <c r="CL12" s="19"/>
      <c r="CM12" s="19"/>
      <c r="CN12" s="19"/>
      <c r="CO12" s="20"/>
      <c r="CP12" s="18"/>
      <c r="CQ12" s="19"/>
      <c r="CR12" s="19"/>
      <c r="CS12" s="19"/>
      <c r="CT12" s="19"/>
      <c r="CU12" s="20"/>
      <c r="CV12" s="18"/>
      <c r="CW12" s="19"/>
      <c r="CX12" s="19"/>
      <c r="CY12" s="19"/>
      <c r="CZ12" s="19"/>
      <c r="DA12" s="20"/>
      <c r="DB12" s="18"/>
      <c r="DC12" s="19"/>
      <c r="DD12" s="19"/>
      <c r="DE12" s="19"/>
      <c r="DF12" s="19"/>
      <c r="DG12" s="20"/>
      <c r="DH12" s="18"/>
      <c r="DI12" s="19"/>
      <c r="DJ12" s="19"/>
      <c r="DK12" s="19"/>
      <c r="DL12" s="19"/>
      <c r="DM12" s="20"/>
      <c r="DN12" s="18"/>
      <c r="DO12" s="19"/>
      <c r="DP12" s="19"/>
      <c r="DQ12" s="19"/>
      <c r="DR12" s="19"/>
      <c r="DS12" s="20"/>
      <c r="DT12" s="18"/>
      <c r="DU12" s="19"/>
      <c r="DV12" s="19"/>
      <c r="DW12" s="19"/>
      <c r="DX12" s="19"/>
      <c r="DY12" s="20"/>
      <c r="DZ12" s="18"/>
      <c r="EA12" s="19"/>
      <c r="EB12" s="52"/>
      <c r="EC12" s="48"/>
      <c r="ED12" s="19"/>
      <c r="EE12" s="20"/>
      <c r="EF12" s="18"/>
      <c r="EG12" s="19"/>
      <c r="EH12" s="19"/>
      <c r="EI12" s="19"/>
      <c r="EJ12" s="19"/>
      <c r="EK12" s="20"/>
      <c r="EL12" s="18"/>
      <c r="EM12" s="19"/>
      <c r="EN12" s="19"/>
      <c r="EO12" s="19"/>
      <c r="EP12" s="19"/>
      <c r="EQ12" s="20"/>
      <c r="ER12" s="18"/>
      <c r="ES12" s="19"/>
      <c r="ET12" s="19"/>
      <c r="EU12" s="19"/>
      <c r="EV12" s="19"/>
      <c r="EW12" s="20"/>
      <c r="EX12" s="18"/>
      <c r="EY12" s="19"/>
      <c r="EZ12" s="19"/>
      <c r="FA12" s="19"/>
      <c r="FB12" s="19"/>
      <c r="FC12" s="20"/>
      <c r="FD12" s="18"/>
      <c r="FE12" s="19"/>
      <c r="FF12" s="19"/>
      <c r="FG12" s="19"/>
      <c r="FH12" s="19"/>
      <c r="FI12" s="20"/>
      <c r="FJ12" s="18"/>
      <c r="FK12" s="19"/>
      <c r="FL12" s="19"/>
      <c r="FM12" s="19"/>
      <c r="FN12" s="19"/>
      <c r="FO12" s="20"/>
      <c r="FP12" s="18"/>
      <c r="FQ12" s="19"/>
      <c r="FR12" s="19"/>
      <c r="FS12" s="19"/>
      <c r="FT12" s="19"/>
      <c r="FU12" s="20"/>
      <c r="FV12" s="18"/>
      <c r="FW12" s="19"/>
      <c r="FX12" s="19"/>
      <c r="FY12" s="19"/>
      <c r="FZ12" s="19"/>
      <c r="GA12" s="20"/>
      <c r="GB12" s="18"/>
      <c r="GC12" s="19"/>
      <c r="GD12" s="19"/>
      <c r="GE12" s="19"/>
      <c r="GF12" s="19"/>
      <c r="GG12" s="20"/>
      <c r="GH12" s="75">
        <f>IFERROR(VLOOKUP($C12,パターン表データ!$B$2:$K$111,9,FALSE),"")</f>
        <v>10</v>
      </c>
      <c r="GI12" s="76">
        <f>IFERROR(VLOOKUP($C12,パターン表データ!$B$2:$K$111,10,FALSE),"")</f>
        <v>2.25</v>
      </c>
      <c r="GJ12" s="92"/>
      <c r="GK12" s="93"/>
      <c r="GL12" s="94"/>
      <c r="GM12" s="95"/>
      <c r="GN12" s="96"/>
      <c r="GO12" s="97" t="s">
        <v>125</v>
      </c>
      <c r="GP12" s="96"/>
      <c r="GQ12" s="85">
        <f t="shared" si="2"/>
        <v>0</v>
      </c>
      <c r="GR12" s="110"/>
      <c r="GS12" s="33"/>
      <c r="GT12" s="21"/>
    </row>
    <row r="13" spans="1:202" ht="44.25" customHeight="1">
      <c r="A13" s="82">
        <f t="shared" si="0"/>
        <v>45755</v>
      </c>
      <c r="B13" s="81">
        <f t="shared" si="1"/>
        <v>3</v>
      </c>
      <c r="C13" s="91" t="s">
        <v>218</v>
      </c>
      <c r="D13" s="79">
        <f>IFERROR(VLOOKUP($C13,パターン表データ!$B$2:$K$111,2,FALSE),"")</f>
        <v>0.33333333333333331</v>
      </c>
      <c r="E13" s="79">
        <f>IFERROR(VLOOKUP($C13,パターン表データ!$B$2:$K$111,3,FALSE),"")</f>
        <v>0.79166666666666663</v>
      </c>
      <c r="F13" s="63">
        <f>VLOOKUP($C13,パターン表データ!$B$2:$K$111,4,FALSE)</f>
        <v>0.78819444444444453</v>
      </c>
      <c r="G13" s="64">
        <f>VLOOKUP($C13,パターン表データ!$B$2:$K$111,5,FALSE)</f>
        <v>0.5</v>
      </c>
      <c r="H13" s="64">
        <f>VLOOKUP($C13,パターン表データ!$B$2:$K$111,6,FALSE)</f>
        <v>0.54166666666666663</v>
      </c>
      <c r="I13" s="64">
        <f>VLOOKUP($C13,パターン表データ!$B$2:$K$111,7,FALSE)</f>
        <v>0.53819444444444442</v>
      </c>
      <c r="J13" s="18"/>
      <c r="K13" s="19"/>
      <c r="L13" s="19"/>
      <c r="M13" s="19"/>
      <c r="N13" s="19"/>
      <c r="O13" s="20"/>
      <c r="P13" s="18"/>
      <c r="Q13" s="19"/>
      <c r="R13" s="19"/>
      <c r="S13" s="19"/>
      <c r="T13" s="19"/>
      <c r="U13" s="20"/>
      <c r="V13" s="18"/>
      <c r="W13" s="19"/>
      <c r="X13" s="59"/>
      <c r="Y13" s="48"/>
      <c r="Z13" s="19"/>
      <c r="AA13" s="52"/>
      <c r="AB13" s="48"/>
      <c r="AC13" s="19"/>
      <c r="AD13" s="19"/>
      <c r="AE13" s="19"/>
      <c r="AF13" s="19"/>
      <c r="AG13" s="20"/>
      <c r="AH13" s="18"/>
      <c r="AI13" s="19"/>
      <c r="AJ13" s="19"/>
      <c r="AK13" s="19"/>
      <c r="AL13" s="19"/>
      <c r="AM13" s="20"/>
      <c r="AN13" s="18"/>
      <c r="AO13" s="19"/>
      <c r="AP13" s="19"/>
      <c r="AQ13" s="19"/>
      <c r="AR13" s="19"/>
      <c r="AS13" s="20"/>
      <c r="AT13" s="18"/>
      <c r="AU13" s="19"/>
      <c r="AV13" s="19"/>
      <c r="AW13" s="19"/>
      <c r="AX13" s="19"/>
      <c r="AY13" s="20"/>
      <c r="AZ13" s="18"/>
      <c r="BA13" s="19"/>
      <c r="BB13" s="19"/>
      <c r="BC13" s="19"/>
      <c r="BD13" s="19"/>
      <c r="BE13" s="20"/>
      <c r="BF13" s="18"/>
      <c r="BG13" s="19"/>
      <c r="BH13" s="19"/>
      <c r="BI13" s="19"/>
      <c r="BJ13" s="19"/>
      <c r="BK13" s="20"/>
      <c r="BL13" s="18"/>
      <c r="BM13" s="19"/>
      <c r="BN13" s="19"/>
      <c r="BO13" s="19"/>
      <c r="BP13" s="19"/>
      <c r="BQ13" s="20"/>
      <c r="BR13" s="18"/>
      <c r="BS13" s="19"/>
      <c r="BT13" s="19"/>
      <c r="BU13" s="19"/>
      <c r="BV13" s="19"/>
      <c r="BW13" s="20"/>
      <c r="BX13" s="18"/>
      <c r="BY13" s="19"/>
      <c r="BZ13" s="19"/>
      <c r="CA13" s="19"/>
      <c r="CB13" s="19"/>
      <c r="CC13" s="20"/>
      <c r="CD13" s="18"/>
      <c r="CE13" s="19"/>
      <c r="CF13" s="19"/>
      <c r="CG13" s="19"/>
      <c r="CH13" s="19"/>
      <c r="CI13" s="20"/>
      <c r="CJ13" s="18"/>
      <c r="CK13" s="19"/>
      <c r="CL13" s="19"/>
      <c r="CM13" s="19"/>
      <c r="CN13" s="19"/>
      <c r="CO13" s="20"/>
      <c r="CP13" s="18"/>
      <c r="CQ13" s="19"/>
      <c r="CR13" s="19"/>
      <c r="CS13" s="19"/>
      <c r="CT13" s="19"/>
      <c r="CU13" s="20"/>
      <c r="CV13" s="18"/>
      <c r="CW13" s="19"/>
      <c r="CX13" s="19"/>
      <c r="CY13" s="19"/>
      <c r="CZ13" s="19"/>
      <c r="DA13" s="20"/>
      <c r="DB13" s="18"/>
      <c r="DC13" s="19"/>
      <c r="DD13" s="19"/>
      <c r="DE13" s="19"/>
      <c r="DF13" s="19"/>
      <c r="DG13" s="20"/>
      <c r="DH13" s="18"/>
      <c r="DI13" s="19"/>
      <c r="DJ13" s="19"/>
      <c r="DK13" s="19"/>
      <c r="DL13" s="19"/>
      <c r="DM13" s="20"/>
      <c r="DN13" s="18"/>
      <c r="DO13" s="19"/>
      <c r="DP13" s="19"/>
      <c r="DQ13" s="19"/>
      <c r="DR13" s="19"/>
      <c r="DS13" s="20"/>
      <c r="DT13" s="18"/>
      <c r="DU13" s="19"/>
      <c r="DV13" s="19"/>
      <c r="DW13" s="19"/>
      <c r="DX13" s="19"/>
      <c r="DY13" s="20"/>
      <c r="DZ13" s="18"/>
      <c r="EA13" s="19"/>
      <c r="EB13" s="52"/>
      <c r="EC13" s="48"/>
      <c r="ED13" s="19"/>
      <c r="EE13" s="20"/>
      <c r="EF13" s="18"/>
      <c r="EG13" s="19"/>
      <c r="EH13" s="19"/>
      <c r="EI13" s="19"/>
      <c r="EJ13" s="19"/>
      <c r="EK13" s="20"/>
      <c r="EL13" s="18"/>
      <c r="EM13" s="19"/>
      <c r="EN13" s="19"/>
      <c r="EO13" s="19"/>
      <c r="EP13" s="19"/>
      <c r="EQ13" s="20"/>
      <c r="ER13" s="18"/>
      <c r="ES13" s="19"/>
      <c r="ET13" s="19"/>
      <c r="EU13" s="19"/>
      <c r="EV13" s="19"/>
      <c r="EW13" s="20"/>
      <c r="EX13" s="18"/>
      <c r="EY13" s="19"/>
      <c r="EZ13" s="19"/>
      <c r="FA13" s="19"/>
      <c r="FB13" s="19"/>
      <c r="FC13" s="20"/>
      <c r="FD13" s="18"/>
      <c r="FE13" s="19"/>
      <c r="FF13" s="19"/>
      <c r="FG13" s="19"/>
      <c r="FH13" s="19"/>
      <c r="FI13" s="20"/>
      <c r="FJ13" s="18"/>
      <c r="FK13" s="19"/>
      <c r="FL13" s="19"/>
      <c r="FM13" s="19"/>
      <c r="FN13" s="19"/>
      <c r="FO13" s="20"/>
      <c r="FP13" s="18"/>
      <c r="FQ13" s="19"/>
      <c r="FR13" s="19"/>
      <c r="FS13" s="19"/>
      <c r="FT13" s="19"/>
      <c r="FU13" s="20"/>
      <c r="FV13" s="18"/>
      <c r="FW13" s="19"/>
      <c r="FX13" s="19"/>
      <c r="FY13" s="19"/>
      <c r="FZ13" s="19"/>
      <c r="GA13" s="20"/>
      <c r="GB13" s="18"/>
      <c r="GC13" s="19"/>
      <c r="GD13" s="19"/>
      <c r="GE13" s="19"/>
      <c r="GF13" s="19"/>
      <c r="GG13" s="20"/>
      <c r="GH13" s="75">
        <f>IFERROR(VLOOKUP($C13,パターン表データ!$B$2:$K$111,9,FALSE),"")</f>
        <v>10</v>
      </c>
      <c r="GI13" s="76">
        <f>IFERROR(VLOOKUP($C13,パターン表データ!$B$2:$K$111,10,FALSE),"")</f>
        <v>2.25</v>
      </c>
      <c r="GJ13" s="92"/>
      <c r="GK13" s="93"/>
      <c r="GL13" s="94"/>
      <c r="GM13" s="95"/>
      <c r="GN13" s="96"/>
      <c r="GO13" s="97" t="s">
        <v>125</v>
      </c>
      <c r="GP13" s="96"/>
      <c r="GQ13" s="85">
        <f t="shared" si="2"/>
        <v>0</v>
      </c>
      <c r="GR13" s="110"/>
      <c r="GS13" s="33"/>
      <c r="GT13" s="21"/>
    </row>
    <row r="14" spans="1:202" ht="44.25" customHeight="1">
      <c r="A14" s="82">
        <f t="shared" si="0"/>
        <v>45756</v>
      </c>
      <c r="B14" s="81">
        <f t="shared" si="1"/>
        <v>4</v>
      </c>
      <c r="C14" s="91" t="s">
        <v>160</v>
      </c>
      <c r="D14" s="79">
        <f>IFERROR(VLOOKUP($C14,パターン表データ!$B$2:$K$111,2,FALSE),"")</f>
        <v>0.33333333333333331</v>
      </c>
      <c r="E14" s="79">
        <f>IFERROR(VLOOKUP($C14,パターン表データ!$B$2:$K$111,3,FALSE),"")</f>
        <v>0.79166666666666663</v>
      </c>
      <c r="F14" s="63">
        <f>VLOOKUP($C14,パターン表データ!$B$2:$K$111,4,FALSE)</f>
        <v>0.78819444444444453</v>
      </c>
      <c r="G14" s="64">
        <f>VLOOKUP($C14,パターン表データ!$B$2:$K$111,5,FALSE)</f>
        <v>0.5</v>
      </c>
      <c r="H14" s="64">
        <f>VLOOKUP($C14,パターン表データ!$B$2:$K$111,6,FALSE)</f>
        <v>0.54166666666666663</v>
      </c>
      <c r="I14" s="64">
        <f>VLOOKUP($C14,パターン表データ!$B$2:$K$111,7,FALSE)</f>
        <v>0.53819444444444442</v>
      </c>
      <c r="J14" s="18"/>
      <c r="K14" s="19"/>
      <c r="L14" s="19"/>
      <c r="M14" s="19"/>
      <c r="N14" s="19"/>
      <c r="O14" s="20"/>
      <c r="P14" s="18"/>
      <c r="Q14" s="19"/>
      <c r="R14" s="19"/>
      <c r="S14" s="19"/>
      <c r="T14" s="19"/>
      <c r="U14" s="20"/>
      <c r="V14" s="18"/>
      <c r="W14" s="19"/>
      <c r="X14" s="59"/>
      <c r="Y14" s="48"/>
      <c r="Z14" s="19"/>
      <c r="AA14" s="52"/>
      <c r="AB14" s="48"/>
      <c r="AC14" s="19"/>
      <c r="AD14" s="19"/>
      <c r="AE14" s="19"/>
      <c r="AF14" s="19"/>
      <c r="AG14" s="20"/>
      <c r="AH14" s="18"/>
      <c r="AI14" s="19"/>
      <c r="AJ14" s="19"/>
      <c r="AK14" s="19"/>
      <c r="AL14" s="19"/>
      <c r="AM14" s="20"/>
      <c r="AN14" s="18"/>
      <c r="AO14" s="19"/>
      <c r="AP14" s="19"/>
      <c r="AQ14" s="19"/>
      <c r="AR14" s="19"/>
      <c r="AS14" s="20"/>
      <c r="AT14" s="18"/>
      <c r="AU14" s="19"/>
      <c r="AV14" s="19"/>
      <c r="AW14" s="19"/>
      <c r="AX14" s="19"/>
      <c r="AY14" s="20"/>
      <c r="AZ14" s="18"/>
      <c r="BA14" s="19"/>
      <c r="BB14" s="19"/>
      <c r="BC14" s="19"/>
      <c r="BD14" s="19"/>
      <c r="BE14" s="20"/>
      <c r="BF14" s="18"/>
      <c r="BG14" s="19"/>
      <c r="BH14" s="19"/>
      <c r="BI14" s="19"/>
      <c r="BJ14" s="19"/>
      <c r="BK14" s="20"/>
      <c r="BL14" s="18"/>
      <c r="BM14" s="19"/>
      <c r="BN14" s="19"/>
      <c r="BO14" s="19"/>
      <c r="BP14" s="19"/>
      <c r="BQ14" s="20"/>
      <c r="BR14" s="18"/>
      <c r="BS14" s="19"/>
      <c r="BT14" s="19"/>
      <c r="BU14" s="19"/>
      <c r="BV14" s="19"/>
      <c r="BW14" s="20"/>
      <c r="BX14" s="18"/>
      <c r="BY14" s="19"/>
      <c r="BZ14" s="19"/>
      <c r="CA14" s="19"/>
      <c r="CB14" s="19"/>
      <c r="CC14" s="20"/>
      <c r="CD14" s="18"/>
      <c r="CE14" s="19"/>
      <c r="CF14" s="19"/>
      <c r="CG14" s="19"/>
      <c r="CH14" s="19"/>
      <c r="CI14" s="20"/>
      <c r="CJ14" s="18"/>
      <c r="CK14" s="19"/>
      <c r="CL14" s="19"/>
      <c r="CM14" s="19"/>
      <c r="CN14" s="19"/>
      <c r="CO14" s="20"/>
      <c r="CP14" s="18"/>
      <c r="CQ14" s="19"/>
      <c r="CR14" s="19"/>
      <c r="CS14" s="19"/>
      <c r="CT14" s="19"/>
      <c r="CU14" s="20"/>
      <c r="CV14" s="18"/>
      <c r="CW14" s="19"/>
      <c r="CX14" s="19"/>
      <c r="CY14" s="19"/>
      <c r="CZ14" s="19"/>
      <c r="DA14" s="20"/>
      <c r="DB14" s="18"/>
      <c r="DC14" s="19"/>
      <c r="DD14" s="19"/>
      <c r="DE14" s="19"/>
      <c r="DF14" s="19"/>
      <c r="DG14" s="20"/>
      <c r="DH14" s="18"/>
      <c r="DI14" s="19"/>
      <c r="DJ14" s="19"/>
      <c r="DK14" s="19"/>
      <c r="DL14" s="19"/>
      <c r="DM14" s="20"/>
      <c r="DN14" s="18"/>
      <c r="DO14" s="19"/>
      <c r="DP14" s="19"/>
      <c r="DQ14" s="19"/>
      <c r="DR14" s="19"/>
      <c r="DS14" s="20"/>
      <c r="DT14" s="18"/>
      <c r="DU14" s="19"/>
      <c r="DV14" s="19"/>
      <c r="DW14" s="19"/>
      <c r="DX14" s="19"/>
      <c r="DY14" s="20"/>
      <c r="DZ14" s="18"/>
      <c r="EA14" s="19"/>
      <c r="EB14" s="52"/>
      <c r="EC14" s="48"/>
      <c r="ED14" s="19"/>
      <c r="EE14" s="20"/>
      <c r="EF14" s="18"/>
      <c r="EG14" s="19"/>
      <c r="EH14" s="19"/>
      <c r="EI14" s="19"/>
      <c r="EJ14" s="19"/>
      <c r="EK14" s="20"/>
      <c r="EL14" s="18"/>
      <c r="EM14" s="19"/>
      <c r="EN14" s="19"/>
      <c r="EO14" s="19"/>
      <c r="EP14" s="19"/>
      <c r="EQ14" s="20"/>
      <c r="ER14" s="18"/>
      <c r="ES14" s="19"/>
      <c r="ET14" s="19"/>
      <c r="EU14" s="19"/>
      <c r="EV14" s="19"/>
      <c r="EW14" s="20"/>
      <c r="EX14" s="18"/>
      <c r="EY14" s="19"/>
      <c r="EZ14" s="19"/>
      <c r="FA14" s="19"/>
      <c r="FB14" s="19"/>
      <c r="FC14" s="20"/>
      <c r="FD14" s="18"/>
      <c r="FE14" s="19"/>
      <c r="FF14" s="19"/>
      <c r="FG14" s="19"/>
      <c r="FH14" s="19"/>
      <c r="FI14" s="20"/>
      <c r="FJ14" s="18"/>
      <c r="FK14" s="19"/>
      <c r="FL14" s="19"/>
      <c r="FM14" s="19"/>
      <c r="FN14" s="19"/>
      <c r="FO14" s="20"/>
      <c r="FP14" s="18"/>
      <c r="FQ14" s="19"/>
      <c r="FR14" s="19"/>
      <c r="FS14" s="19"/>
      <c r="FT14" s="19"/>
      <c r="FU14" s="20"/>
      <c r="FV14" s="18"/>
      <c r="FW14" s="19"/>
      <c r="FX14" s="19"/>
      <c r="FY14" s="19"/>
      <c r="FZ14" s="19"/>
      <c r="GA14" s="20"/>
      <c r="GB14" s="18"/>
      <c r="GC14" s="19"/>
      <c r="GD14" s="19"/>
      <c r="GE14" s="19"/>
      <c r="GF14" s="19"/>
      <c r="GG14" s="20"/>
      <c r="GH14" s="75">
        <f>IFERROR(VLOOKUP($C14,パターン表データ!$B$2:$K$111,9,FALSE),"")</f>
        <v>10</v>
      </c>
      <c r="GI14" s="76">
        <f>IFERROR(VLOOKUP($C14,パターン表データ!$B$2:$K$111,10,FALSE),"")</f>
        <v>2.25</v>
      </c>
      <c r="GJ14" s="92"/>
      <c r="GK14" s="93"/>
      <c r="GL14" s="94"/>
      <c r="GM14" s="95"/>
      <c r="GN14" s="96"/>
      <c r="GO14" s="97" t="s">
        <v>125</v>
      </c>
      <c r="GP14" s="96"/>
      <c r="GQ14" s="85">
        <f t="shared" si="2"/>
        <v>0</v>
      </c>
      <c r="GR14" s="110"/>
      <c r="GS14" s="33"/>
      <c r="GT14" s="21"/>
    </row>
    <row r="15" spans="1:202" ht="44.25" customHeight="1">
      <c r="A15" s="82">
        <f t="shared" si="0"/>
        <v>45757</v>
      </c>
      <c r="B15" s="81">
        <f t="shared" si="1"/>
        <v>5</v>
      </c>
      <c r="C15" s="91" t="s">
        <v>186</v>
      </c>
      <c r="D15" s="79">
        <f>IFERROR(VLOOKUP($C15,パターン表データ!$B$2:$K$111,2,FALSE),"")</f>
        <v>0.3125</v>
      </c>
      <c r="E15" s="79">
        <f>IFERROR(VLOOKUP($C15,パターン表データ!$B$2:$K$111,3,FALSE),"")</f>
        <v>0.71875</v>
      </c>
      <c r="F15" s="63">
        <f>VLOOKUP($C15,パターン表データ!$B$2:$K$111,4,FALSE)</f>
        <v>0.71527777777777779</v>
      </c>
      <c r="G15" s="64">
        <f>VLOOKUP($C15,パターン表データ!$B$2:$K$111,5,FALSE)</f>
        <v>0.5</v>
      </c>
      <c r="H15" s="64">
        <f>VLOOKUP($C15,パターン表データ!$B$2:$K$111,6,FALSE)</f>
        <v>0.54166666666666663</v>
      </c>
      <c r="I15" s="64">
        <f>VLOOKUP($C15,パターン表データ!$B$2:$K$111,7,FALSE)</f>
        <v>0.53819444444444442</v>
      </c>
      <c r="J15" s="18"/>
      <c r="K15" s="19"/>
      <c r="L15" s="19"/>
      <c r="M15" s="19"/>
      <c r="N15" s="19"/>
      <c r="O15" s="20"/>
      <c r="P15" s="18"/>
      <c r="Q15" s="19"/>
      <c r="R15" s="19"/>
      <c r="S15" s="19"/>
      <c r="T15" s="19"/>
      <c r="U15" s="20"/>
      <c r="V15" s="18"/>
      <c r="W15" s="19"/>
      <c r="X15" s="59"/>
      <c r="Y15" s="48"/>
      <c r="Z15" s="19"/>
      <c r="AA15" s="52"/>
      <c r="AB15" s="48"/>
      <c r="AC15" s="19"/>
      <c r="AD15" s="19"/>
      <c r="AE15" s="19"/>
      <c r="AF15" s="19"/>
      <c r="AG15" s="20"/>
      <c r="AH15" s="18"/>
      <c r="AI15" s="19"/>
      <c r="AJ15" s="19"/>
      <c r="AK15" s="19"/>
      <c r="AL15" s="19"/>
      <c r="AM15" s="20"/>
      <c r="AN15" s="18"/>
      <c r="AO15" s="19"/>
      <c r="AP15" s="19"/>
      <c r="AQ15" s="19"/>
      <c r="AR15" s="19"/>
      <c r="AS15" s="20"/>
      <c r="AT15" s="18"/>
      <c r="AU15" s="19"/>
      <c r="AV15" s="19"/>
      <c r="AW15" s="19"/>
      <c r="AX15" s="19"/>
      <c r="AY15" s="20"/>
      <c r="AZ15" s="18"/>
      <c r="BA15" s="19"/>
      <c r="BB15" s="19"/>
      <c r="BC15" s="19"/>
      <c r="BD15" s="19"/>
      <c r="BE15" s="20"/>
      <c r="BF15" s="18"/>
      <c r="BG15" s="19"/>
      <c r="BH15" s="19"/>
      <c r="BI15" s="19"/>
      <c r="BJ15" s="19"/>
      <c r="BK15" s="20"/>
      <c r="BL15" s="18"/>
      <c r="BM15" s="19"/>
      <c r="BN15" s="19"/>
      <c r="BO15" s="19"/>
      <c r="BP15" s="19"/>
      <c r="BQ15" s="20"/>
      <c r="BR15" s="18"/>
      <c r="BS15" s="19"/>
      <c r="BT15" s="19"/>
      <c r="BU15" s="19"/>
      <c r="BV15" s="19"/>
      <c r="BW15" s="20"/>
      <c r="BX15" s="18"/>
      <c r="BY15" s="19"/>
      <c r="BZ15" s="19"/>
      <c r="CA15" s="19"/>
      <c r="CB15" s="19"/>
      <c r="CC15" s="20"/>
      <c r="CD15" s="18"/>
      <c r="CE15" s="19"/>
      <c r="CF15" s="19"/>
      <c r="CG15" s="19"/>
      <c r="CH15" s="19"/>
      <c r="CI15" s="20"/>
      <c r="CJ15" s="18"/>
      <c r="CK15" s="19"/>
      <c r="CL15" s="19"/>
      <c r="CM15" s="19"/>
      <c r="CN15" s="19"/>
      <c r="CO15" s="20"/>
      <c r="CP15" s="18"/>
      <c r="CQ15" s="19"/>
      <c r="CR15" s="19"/>
      <c r="CS15" s="19"/>
      <c r="CT15" s="19"/>
      <c r="CU15" s="20"/>
      <c r="CV15" s="18"/>
      <c r="CW15" s="19"/>
      <c r="CX15" s="19"/>
      <c r="CY15" s="19"/>
      <c r="CZ15" s="19"/>
      <c r="DA15" s="20"/>
      <c r="DB15" s="18"/>
      <c r="DC15" s="19"/>
      <c r="DD15" s="19"/>
      <c r="DE15" s="19"/>
      <c r="DF15" s="19"/>
      <c r="DG15" s="20"/>
      <c r="DH15" s="18"/>
      <c r="DI15" s="19"/>
      <c r="DJ15" s="19"/>
      <c r="DK15" s="19"/>
      <c r="DL15" s="19"/>
      <c r="DM15" s="20"/>
      <c r="DN15" s="18"/>
      <c r="DO15" s="19"/>
      <c r="DP15" s="19"/>
      <c r="DQ15" s="19"/>
      <c r="DR15" s="19"/>
      <c r="DS15" s="20"/>
      <c r="DT15" s="18"/>
      <c r="DU15" s="19"/>
      <c r="DV15" s="19"/>
      <c r="DW15" s="19"/>
      <c r="DX15" s="19"/>
      <c r="DY15" s="20"/>
      <c r="DZ15" s="18"/>
      <c r="EA15" s="19"/>
      <c r="EB15" s="52"/>
      <c r="EC15" s="48"/>
      <c r="ED15" s="19"/>
      <c r="EE15" s="20"/>
      <c r="EF15" s="18"/>
      <c r="EG15" s="19"/>
      <c r="EH15" s="19"/>
      <c r="EI15" s="19"/>
      <c r="EJ15" s="19"/>
      <c r="EK15" s="20"/>
      <c r="EL15" s="18"/>
      <c r="EM15" s="19"/>
      <c r="EN15" s="19"/>
      <c r="EO15" s="19"/>
      <c r="EP15" s="19"/>
      <c r="EQ15" s="20"/>
      <c r="ER15" s="18"/>
      <c r="ES15" s="19"/>
      <c r="ET15" s="19"/>
      <c r="EU15" s="19"/>
      <c r="EV15" s="19"/>
      <c r="EW15" s="20"/>
      <c r="EX15" s="18"/>
      <c r="EY15" s="19"/>
      <c r="EZ15" s="19"/>
      <c r="FA15" s="19"/>
      <c r="FB15" s="19"/>
      <c r="FC15" s="20"/>
      <c r="FD15" s="18"/>
      <c r="FE15" s="19"/>
      <c r="FF15" s="19"/>
      <c r="FG15" s="19"/>
      <c r="FH15" s="19"/>
      <c r="FI15" s="20"/>
      <c r="FJ15" s="18"/>
      <c r="FK15" s="19"/>
      <c r="FL15" s="19"/>
      <c r="FM15" s="19"/>
      <c r="FN15" s="19"/>
      <c r="FO15" s="20"/>
      <c r="FP15" s="18"/>
      <c r="FQ15" s="19"/>
      <c r="FR15" s="19"/>
      <c r="FS15" s="19"/>
      <c r="FT15" s="19"/>
      <c r="FU15" s="20"/>
      <c r="FV15" s="18"/>
      <c r="FW15" s="19"/>
      <c r="FX15" s="19"/>
      <c r="FY15" s="19"/>
      <c r="FZ15" s="19"/>
      <c r="GA15" s="20"/>
      <c r="GB15" s="18"/>
      <c r="GC15" s="19"/>
      <c r="GD15" s="19"/>
      <c r="GE15" s="19"/>
      <c r="GF15" s="19"/>
      <c r="GG15" s="20"/>
      <c r="GH15" s="75">
        <f>IFERROR(VLOOKUP($C15,パターン表データ!$B$2:$K$111,9,FALSE),"")</f>
        <v>8.75</v>
      </c>
      <c r="GI15" s="76">
        <f>IFERROR(VLOOKUP($C15,パターン表データ!$B$2:$K$111,10,FALSE),"")</f>
        <v>1</v>
      </c>
      <c r="GJ15" s="92" t="s">
        <v>102</v>
      </c>
      <c r="GK15" s="93"/>
      <c r="GL15" s="94"/>
      <c r="GM15" s="95"/>
      <c r="GN15" s="96"/>
      <c r="GO15" s="97" t="s">
        <v>125</v>
      </c>
      <c r="GP15" s="96"/>
      <c r="GQ15" s="85">
        <f t="shared" si="2"/>
        <v>0</v>
      </c>
      <c r="GR15" s="110"/>
      <c r="GS15" s="33"/>
      <c r="GT15" s="21"/>
    </row>
    <row r="16" spans="1:202" ht="44.25" customHeight="1">
      <c r="A16" s="82">
        <f t="shared" si="0"/>
        <v>45758</v>
      </c>
      <c r="B16" s="81">
        <f t="shared" si="1"/>
        <v>6</v>
      </c>
      <c r="C16" s="91" t="s">
        <v>12</v>
      </c>
      <c r="D16" s="79">
        <f>IFERROR(VLOOKUP($C16,パターン表データ!$B$2:$K$111,2,FALSE),"")</f>
        <v>0.3125</v>
      </c>
      <c r="E16" s="79">
        <f>IFERROR(VLOOKUP($C16,パターン表データ!$B$2:$K$111,3,FALSE),"")</f>
        <v>0.5</v>
      </c>
      <c r="F16" s="63">
        <f>VLOOKUP($C16,パターン表データ!$B$2:$K$111,4,FALSE)</f>
        <v>0.49652777777777773</v>
      </c>
      <c r="G16" s="64" t="str">
        <f>VLOOKUP($C16,パターン表データ!$B$2:$K$111,5,FALSE)</f>
        <v>無</v>
      </c>
      <c r="H16" s="64" t="str">
        <f>VLOOKUP($C16,パターン表データ!$B$2:$K$111,6,FALSE)</f>
        <v>無</v>
      </c>
      <c r="I16" s="64" t="str">
        <f>VLOOKUP($C16,パターン表データ!$B$2:$K$111,7,FALSE)</f>
        <v>無</v>
      </c>
      <c r="J16" s="18"/>
      <c r="K16" s="19"/>
      <c r="L16" s="19"/>
      <c r="M16" s="19"/>
      <c r="N16" s="19"/>
      <c r="O16" s="20"/>
      <c r="P16" s="18"/>
      <c r="Q16" s="19"/>
      <c r="R16" s="19"/>
      <c r="S16" s="19"/>
      <c r="T16" s="19"/>
      <c r="U16" s="20"/>
      <c r="V16" s="18"/>
      <c r="W16" s="19"/>
      <c r="X16" s="59"/>
      <c r="Y16" s="48"/>
      <c r="Z16" s="19"/>
      <c r="AA16" s="52"/>
      <c r="AB16" s="48"/>
      <c r="AC16" s="19"/>
      <c r="AD16" s="19"/>
      <c r="AE16" s="19"/>
      <c r="AF16" s="19"/>
      <c r="AG16" s="20"/>
      <c r="AH16" s="18"/>
      <c r="AI16" s="19"/>
      <c r="AJ16" s="19"/>
      <c r="AK16" s="19"/>
      <c r="AL16" s="19"/>
      <c r="AM16" s="20"/>
      <c r="AN16" s="18"/>
      <c r="AO16" s="19"/>
      <c r="AP16" s="19"/>
      <c r="AQ16" s="19"/>
      <c r="AR16" s="19"/>
      <c r="AS16" s="20"/>
      <c r="AT16" s="18"/>
      <c r="AU16" s="19"/>
      <c r="AV16" s="19"/>
      <c r="AW16" s="19"/>
      <c r="AX16" s="19"/>
      <c r="AY16" s="20"/>
      <c r="AZ16" s="18"/>
      <c r="BA16" s="19"/>
      <c r="BB16" s="19"/>
      <c r="BC16" s="19"/>
      <c r="BD16" s="19"/>
      <c r="BE16" s="20"/>
      <c r="BF16" s="18"/>
      <c r="BG16" s="19"/>
      <c r="BH16" s="19"/>
      <c r="BI16" s="19"/>
      <c r="BJ16" s="19"/>
      <c r="BK16" s="20"/>
      <c r="BL16" s="18"/>
      <c r="BM16" s="19"/>
      <c r="BN16" s="19"/>
      <c r="BO16" s="19"/>
      <c r="BP16" s="19"/>
      <c r="BQ16" s="20"/>
      <c r="BR16" s="18"/>
      <c r="BS16" s="19"/>
      <c r="BT16" s="19"/>
      <c r="BU16" s="19"/>
      <c r="BV16" s="19"/>
      <c r="BW16" s="20"/>
      <c r="BX16" s="18"/>
      <c r="BY16" s="19"/>
      <c r="BZ16" s="19"/>
      <c r="CA16" s="19"/>
      <c r="CB16" s="19"/>
      <c r="CC16" s="20"/>
      <c r="CD16" s="18"/>
      <c r="CE16" s="19"/>
      <c r="CF16" s="19"/>
      <c r="CG16" s="19"/>
      <c r="CH16" s="19"/>
      <c r="CI16" s="20"/>
      <c r="CJ16" s="18"/>
      <c r="CK16" s="19"/>
      <c r="CL16" s="19"/>
      <c r="CM16" s="19"/>
      <c r="CN16" s="19"/>
      <c r="CO16" s="20"/>
      <c r="CP16" s="18"/>
      <c r="CQ16" s="19"/>
      <c r="CR16" s="19"/>
      <c r="CS16" s="19"/>
      <c r="CT16" s="19"/>
      <c r="CU16" s="20"/>
      <c r="CV16" s="18"/>
      <c r="CW16" s="19"/>
      <c r="CX16" s="19"/>
      <c r="CY16" s="19"/>
      <c r="CZ16" s="19"/>
      <c r="DA16" s="20"/>
      <c r="DB16" s="18"/>
      <c r="DC16" s="19"/>
      <c r="DD16" s="19"/>
      <c r="DE16" s="19"/>
      <c r="DF16" s="19"/>
      <c r="DG16" s="20"/>
      <c r="DH16" s="18"/>
      <c r="DI16" s="19"/>
      <c r="DJ16" s="19"/>
      <c r="DK16" s="19"/>
      <c r="DL16" s="19"/>
      <c r="DM16" s="20"/>
      <c r="DN16" s="18"/>
      <c r="DO16" s="19"/>
      <c r="DP16" s="19"/>
      <c r="DQ16" s="19"/>
      <c r="DR16" s="19"/>
      <c r="DS16" s="20"/>
      <c r="DT16" s="18"/>
      <c r="DU16" s="19"/>
      <c r="DV16" s="19"/>
      <c r="DW16" s="19"/>
      <c r="DX16" s="19"/>
      <c r="DY16" s="20"/>
      <c r="DZ16" s="18"/>
      <c r="EA16" s="19"/>
      <c r="EB16" s="52"/>
      <c r="EC16" s="48"/>
      <c r="ED16" s="19"/>
      <c r="EE16" s="20"/>
      <c r="EF16" s="18"/>
      <c r="EG16" s="19"/>
      <c r="EH16" s="19"/>
      <c r="EI16" s="19"/>
      <c r="EJ16" s="19"/>
      <c r="EK16" s="20"/>
      <c r="EL16" s="18"/>
      <c r="EM16" s="19"/>
      <c r="EN16" s="19"/>
      <c r="EO16" s="19"/>
      <c r="EP16" s="19"/>
      <c r="EQ16" s="20"/>
      <c r="ER16" s="18"/>
      <c r="ES16" s="19"/>
      <c r="ET16" s="19"/>
      <c r="EU16" s="19"/>
      <c r="EV16" s="19"/>
      <c r="EW16" s="20"/>
      <c r="EX16" s="18"/>
      <c r="EY16" s="19"/>
      <c r="EZ16" s="19"/>
      <c r="FA16" s="19"/>
      <c r="FB16" s="19"/>
      <c r="FC16" s="20"/>
      <c r="FD16" s="18"/>
      <c r="FE16" s="19"/>
      <c r="FF16" s="19"/>
      <c r="FG16" s="19"/>
      <c r="FH16" s="19"/>
      <c r="FI16" s="20"/>
      <c r="FJ16" s="18"/>
      <c r="FK16" s="19"/>
      <c r="FL16" s="19"/>
      <c r="FM16" s="19"/>
      <c r="FN16" s="19"/>
      <c r="FO16" s="20"/>
      <c r="FP16" s="18"/>
      <c r="FQ16" s="19"/>
      <c r="FR16" s="19"/>
      <c r="FS16" s="19"/>
      <c r="FT16" s="19"/>
      <c r="FU16" s="20"/>
      <c r="FV16" s="18"/>
      <c r="FW16" s="19"/>
      <c r="FX16" s="19"/>
      <c r="FY16" s="19"/>
      <c r="FZ16" s="19"/>
      <c r="GA16" s="20"/>
      <c r="GB16" s="18"/>
      <c r="GC16" s="19"/>
      <c r="GD16" s="19"/>
      <c r="GE16" s="19"/>
      <c r="GF16" s="19"/>
      <c r="GG16" s="20"/>
      <c r="GH16" s="75">
        <f>IFERROR(VLOOKUP($C16,パターン表データ!$B$2:$K$111,9,FALSE),"")</f>
        <v>4.5</v>
      </c>
      <c r="GI16" s="76">
        <f>IFERROR(VLOOKUP($C16,パターン表データ!$B$2:$K$111,10,FALSE),"")</f>
        <v>-3.25</v>
      </c>
      <c r="GJ16" s="92"/>
      <c r="GK16" s="93"/>
      <c r="GL16" s="94"/>
      <c r="GM16" s="102" t="s">
        <v>124</v>
      </c>
      <c r="GN16" s="103">
        <v>0.54166666666666663</v>
      </c>
      <c r="GO16" s="104" t="s">
        <v>125</v>
      </c>
      <c r="GP16" s="103">
        <v>0.66666666666666663</v>
      </c>
      <c r="GQ16" s="85">
        <f t="shared" si="2"/>
        <v>0.125</v>
      </c>
      <c r="GR16" s="110"/>
      <c r="GS16" s="33"/>
      <c r="GT16" s="21"/>
    </row>
    <row r="17" spans="1:202" ht="44.25" customHeight="1">
      <c r="A17" s="83"/>
      <c r="B17" s="84"/>
      <c r="C17" s="91"/>
      <c r="D17" s="79"/>
      <c r="E17" s="79"/>
      <c r="F17" s="63"/>
      <c r="G17" s="64"/>
      <c r="H17" s="64"/>
      <c r="I17" s="64"/>
      <c r="J17" s="57"/>
      <c r="K17" s="54"/>
      <c r="L17" s="54"/>
      <c r="M17" s="54"/>
      <c r="N17" s="54"/>
      <c r="O17" s="55"/>
      <c r="P17" s="53"/>
      <c r="Q17" s="54"/>
      <c r="R17" s="54"/>
      <c r="S17" s="54"/>
      <c r="T17" s="54"/>
      <c r="U17" s="55"/>
      <c r="V17" s="53"/>
      <c r="W17" s="54"/>
      <c r="X17" s="60"/>
      <c r="Y17" s="57"/>
      <c r="Z17" s="54"/>
      <c r="AA17" s="56"/>
      <c r="AB17" s="57"/>
      <c r="AC17" s="54"/>
      <c r="AD17" s="54"/>
      <c r="AE17" s="54"/>
      <c r="AF17" s="54"/>
      <c r="AG17" s="55"/>
      <c r="AH17" s="53"/>
      <c r="AI17" s="54"/>
      <c r="AJ17" s="54"/>
      <c r="AK17" s="54"/>
      <c r="AL17" s="54"/>
      <c r="AM17" s="55"/>
      <c r="AN17" s="53"/>
      <c r="AO17" s="54"/>
      <c r="AP17" s="54"/>
      <c r="AQ17" s="54"/>
      <c r="AR17" s="54"/>
      <c r="AS17" s="55"/>
      <c r="AT17" s="53"/>
      <c r="AU17" s="54"/>
      <c r="AV17" s="54"/>
      <c r="AW17" s="54"/>
      <c r="AX17" s="54"/>
      <c r="AY17" s="55"/>
      <c r="AZ17" s="53"/>
      <c r="BA17" s="54"/>
      <c r="BB17" s="54"/>
      <c r="BC17" s="54"/>
      <c r="BD17" s="54"/>
      <c r="BE17" s="55"/>
      <c r="BF17" s="53"/>
      <c r="BG17" s="54"/>
      <c r="BH17" s="54"/>
      <c r="BI17" s="54"/>
      <c r="BJ17" s="54"/>
      <c r="BK17" s="55"/>
      <c r="BL17" s="53"/>
      <c r="BM17" s="54"/>
      <c r="BN17" s="54"/>
      <c r="BO17" s="54"/>
      <c r="BP17" s="54"/>
      <c r="BQ17" s="55"/>
      <c r="BR17" s="53"/>
      <c r="BS17" s="54"/>
      <c r="BT17" s="54"/>
      <c r="BU17" s="54"/>
      <c r="BV17" s="54"/>
      <c r="BW17" s="55"/>
      <c r="BX17" s="53"/>
      <c r="BY17" s="54"/>
      <c r="BZ17" s="54"/>
      <c r="CA17" s="54"/>
      <c r="CB17" s="54"/>
      <c r="CC17" s="55"/>
      <c r="CD17" s="53"/>
      <c r="CE17" s="54"/>
      <c r="CF17" s="54"/>
      <c r="CG17" s="54"/>
      <c r="CH17" s="54"/>
      <c r="CI17" s="55"/>
      <c r="CJ17" s="53"/>
      <c r="CK17" s="54"/>
      <c r="CL17" s="54"/>
      <c r="CM17" s="54"/>
      <c r="CN17" s="54"/>
      <c r="CO17" s="55"/>
      <c r="CP17" s="53"/>
      <c r="CQ17" s="54"/>
      <c r="CR17" s="54"/>
      <c r="CS17" s="54"/>
      <c r="CT17" s="54"/>
      <c r="CU17" s="55"/>
      <c r="CV17" s="53"/>
      <c r="CW17" s="54"/>
      <c r="CX17" s="54"/>
      <c r="CY17" s="54"/>
      <c r="CZ17" s="54"/>
      <c r="DA17" s="55"/>
      <c r="DB17" s="53"/>
      <c r="DC17" s="54"/>
      <c r="DD17" s="54"/>
      <c r="DE17" s="54"/>
      <c r="DF17" s="54"/>
      <c r="DG17" s="55"/>
      <c r="DH17" s="53"/>
      <c r="DI17" s="54"/>
      <c r="DJ17" s="54"/>
      <c r="DK17" s="54"/>
      <c r="DL17" s="54"/>
      <c r="DM17" s="55"/>
      <c r="DN17" s="53"/>
      <c r="DO17" s="54"/>
      <c r="DP17" s="54"/>
      <c r="DQ17" s="54"/>
      <c r="DR17" s="54"/>
      <c r="DS17" s="55"/>
      <c r="DT17" s="53"/>
      <c r="DU17" s="54"/>
      <c r="DV17" s="54"/>
      <c r="DW17" s="54"/>
      <c r="DX17" s="54"/>
      <c r="DY17" s="55"/>
      <c r="DZ17" s="53"/>
      <c r="EA17" s="54"/>
      <c r="EB17" s="56"/>
      <c r="EC17" s="57"/>
      <c r="ED17" s="54"/>
      <c r="EE17" s="55"/>
      <c r="EF17" s="53"/>
      <c r="EG17" s="54"/>
      <c r="EH17" s="54"/>
      <c r="EI17" s="54"/>
      <c r="EJ17" s="54"/>
      <c r="EK17" s="55"/>
      <c r="EL17" s="53"/>
      <c r="EM17" s="54"/>
      <c r="EN17" s="54"/>
      <c r="EO17" s="54"/>
      <c r="EP17" s="54"/>
      <c r="EQ17" s="55"/>
      <c r="ER17" s="53"/>
      <c r="ES17" s="54"/>
      <c r="ET17" s="54"/>
      <c r="EU17" s="54"/>
      <c r="EV17" s="54"/>
      <c r="EW17" s="55"/>
      <c r="EX17" s="53"/>
      <c r="EY17" s="54"/>
      <c r="EZ17" s="54"/>
      <c r="FA17" s="54"/>
      <c r="FB17" s="54"/>
      <c r="FC17" s="55"/>
      <c r="FD17" s="53"/>
      <c r="FE17" s="54"/>
      <c r="FF17" s="54"/>
      <c r="FG17" s="54"/>
      <c r="FH17" s="54"/>
      <c r="FI17" s="55"/>
      <c r="FJ17" s="53"/>
      <c r="FK17" s="54"/>
      <c r="FL17" s="54"/>
      <c r="FM17" s="54"/>
      <c r="FN17" s="54"/>
      <c r="FO17" s="55"/>
      <c r="FP17" s="53"/>
      <c r="FQ17" s="54"/>
      <c r="FR17" s="54"/>
      <c r="FS17" s="54"/>
      <c r="FT17" s="54"/>
      <c r="FU17" s="55"/>
      <c r="FV17" s="53"/>
      <c r="FW17" s="54"/>
      <c r="FX17" s="54"/>
      <c r="FY17" s="54"/>
      <c r="FZ17" s="54"/>
      <c r="GA17" s="55"/>
      <c r="GB17" s="53"/>
      <c r="GC17" s="54"/>
      <c r="GD17" s="54"/>
      <c r="GE17" s="54"/>
      <c r="GF17" s="54"/>
      <c r="GG17" s="55"/>
      <c r="GH17" s="75"/>
      <c r="GI17" s="76"/>
      <c r="GJ17" s="99"/>
      <c r="GK17" s="100"/>
      <c r="GL17" s="101"/>
      <c r="GM17" s="102" t="s">
        <v>127</v>
      </c>
      <c r="GN17" s="103">
        <v>0.70833333333333337</v>
      </c>
      <c r="GO17" s="104" t="s">
        <v>125</v>
      </c>
      <c r="GP17" s="103">
        <v>0.8125</v>
      </c>
      <c r="GQ17" s="85">
        <f t="shared" si="2"/>
        <v>0.10416666666666663</v>
      </c>
      <c r="GR17" s="110"/>
      <c r="GS17" s="58"/>
      <c r="GT17" s="21"/>
    </row>
    <row r="18" spans="1:202" ht="44.25" customHeight="1">
      <c r="A18" s="83">
        <f>A16+1</f>
        <v>45759</v>
      </c>
      <c r="B18" s="84">
        <f t="shared" si="1"/>
        <v>7</v>
      </c>
      <c r="C18" s="91" t="s">
        <v>5</v>
      </c>
      <c r="D18" s="79" t="str">
        <f>IFERROR(VLOOKUP($C18,パターン表データ!$B$2:$K$111,2,FALSE),"")</f>
        <v>週休日等</v>
      </c>
      <c r="E18" s="79" t="str">
        <f>IFERROR(VLOOKUP($C18,パターン表データ!$B$2:$K$111,3,FALSE),"")</f>
        <v>週休日等</v>
      </c>
      <c r="F18" s="63">
        <f>VLOOKUP($C18,パターン表データ!$B$2:$K$111,4,FALSE)</f>
        <v>0</v>
      </c>
      <c r="G18" s="64" t="str">
        <f>VLOOKUP($C18,パターン表データ!$B$2:$K$111,5,FALSE)</f>
        <v>無</v>
      </c>
      <c r="H18" s="64" t="str">
        <f>VLOOKUP($C18,パターン表データ!$B$2:$K$111,6,FALSE)</f>
        <v>無</v>
      </c>
      <c r="I18" s="64" t="str">
        <f>VLOOKUP($C18,パターン表データ!$B$2:$K$111,7,FALSE)</f>
        <v>無</v>
      </c>
      <c r="J18" s="57"/>
      <c r="K18" s="54"/>
      <c r="L18" s="54"/>
      <c r="M18" s="54"/>
      <c r="N18" s="54"/>
      <c r="O18" s="55"/>
      <c r="P18" s="53"/>
      <c r="Q18" s="54"/>
      <c r="R18" s="54"/>
      <c r="S18" s="54"/>
      <c r="T18" s="54"/>
      <c r="U18" s="55"/>
      <c r="V18" s="53"/>
      <c r="W18" s="54"/>
      <c r="X18" s="60"/>
      <c r="Y18" s="57"/>
      <c r="Z18" s="54"/>
      <c r="AA18" s="56"/>
      <c r="AB18" s="57"/>
      <c r="AC18" s="54"/>
      <c r="AD18" s="54"/>
      <c r="AE18" s="54"/>
      <c r="AF18" s="54"/>
      <c r="AG18" s="55"/>
      <c r="AH18" s="53"/>
      <c r="AI18" s="54"/>
      <c r="AJ18" s="54"/>
      <c r="AK18" s="54"/>
      <c r="AL18" s="54"/>
      <c r="AM18" s="55"/>
      <c r="AN18" s="53"/>
      <c r="AO18" s="54"/>
      <c r="AP18" s="54"/>
      <c r="AQ18" s="54"/>
      <c r="AR18" s="54"/>
      <c r="AS18" s="55"/>
      <c r="AT18" s="53"/>
      <c r="AU18" s="54"/>
      <c r="AV18" s="54"/>
      <c r="AW18" s="54"/>
      <c r="AX18" s="54"/>
      <c r="AY18" s="55"/>
      <c r="AZ18" s="53"/>
      <c r="BA18" s="54"/>
      <c r="BB18" s="54"/>
      <c r="BC18" s="54"/>
      <c r="BD18" s="54"/>
      <c r="BE18" s="55"/>
      <c r="BF18" s="53"/>
      <c r="BG18" s="54"/>
      <c r="BH18" s="54"/>
      <c r="BI18" s="54"/>
      <c r="BJ18" s="54"/>
      <c r="BK18" s="55"/>
      <c r="BL18" s="53"/>
      <c r="BM18" s="54"/>
      <c r="BN18" s="54"/>
      <c r="BO18" s="54"/>
      <c r="BP18" s="54"/>
      <c r="BQ18" s="55"/>
      <c r="BR18" s="53"/>
      <c r="BS18" s="54"/>
      <c r="BT18" s="54"/>
      <c r="BU18" s="54"/>
      <c r="BV18" s="54"/>
      <c r="BW18" s="55"/>
      <c r="BX18" s="53"/>
      <c r="BY18" s="54"/>
      <c r="BZ18" s="54"/>
      <c r="CA18" s="54"/>
      <c r="CB18" s="54"/>
      <c r="CC18" s="55"/>
      <c r="CD18" s="53"/>
      <c r="CE18" s="54"/>
      <c r="CF18" s="54"/>
      <c r="CG18" s="54"/>
      <c r="CH18" s="54"/>
      <c r="CI18" s="55"/>
      <c r="CJ18" s="53"/>
      <c r="CK18" s="54"/>
      <c r="CL18" s="54"/>
      <c r="CM18" s="54"/>
      <c r="CN18" s="54"/>
      <c r="CO18" s="55"/>
      <c r="CP18" s="53"/>
      <c r="CQ18" s="54"/>
      <c r="CR18" s="54"/>
      <c r="CS18" s="54"/>
      <c r="CT18" s="54"/>
      <c r="CU18" s="55"/>
      <c r="CV18" s="53"/>
      <c r="CW18" s="54"/>
      <c r="CX18" s="54"/>
      <c r="CY18" s="54"/>
      <c r="CZ18" s="54"/>
      <c r="DA18" s="55"/>
      <c r="DB18" s="53"/>
      <c r="DC18" s="54"/>
      <c r="DD18" s="54"/>
      <c r="DE18" s="54"/>
      <c r="DF18" s="54"/>
      <c r="DG18" s="55"/>
      <c r="DH18" s="53"/>
      <c r="DI18" s="54"/>
      <c r="DJ18" s="54"/>
      <c r="DK18" s="54"/>
      <c r="DL18" s="54"/>
      <c r="DM18" s="55"/>
      <c r="DN18" s="53"/>
      <c r="DO18" s="54"/>
      <c r="DP18" s="54"/>
      <c r="DQ18" s="54"/>
      <c r="DR18" s="54"/>
      <c r="DS18" s="55"/>
      <c r="DT18" s="53"/>
      <c r="DU18" s="54"/>
      <c r="DV18" s="54"/>
      <c r="DW18" s="54"/>
      <c r="DX18" s="54"/>
      <c r="DY18" s="55"/>
      <c r="DZ18" s="53"/>
      <c r="EA18" s="54"/>
      <c r="EB18" s="56"/>
      <c r="EC18" s="57"/>
      <c r="ED18" s="54"/>
      <c r="EE18" s="55"/>
      <c r="EF18" s="53"/>
      <c r="EG18" s="54"/>
      <c r="EH18" s="54"/>
      <c r="EI18" s="54"/>
      <c r="EJ18" s="54"/>
      <c r="EK18" s="55"/>
      <c r="EL18" s="53"/>
      <c r="EM18" s="54"/>
      <c r="EN18" s="54"/>
      <c r="EO18" s="54"/>
      <c r="EP18" s="54"/>
      <c r="EQ18" s="55"/>
      <c r="ER18" s="53"/>
      <c r="ES18" s="54"/>
      <c r="ET18" s="54"/>
      <c r="EU18" s="54"/>
      <c r="EV18" s="54"/>
      <c r="EW18" s="55"/>
      <c r="EX18" s="53"/>
      <c r="EY18" s="54"/>
      <c r="EZ18" s="54"/>
      <c r="FA18" s="54"/>
      <c r="FB18" s="54"/>
      <c r="FC18" s="55"/>
      <c r="FD18" s="53"/>
      <c r="FE18" s="54"/>
      <c r="FF18" s="54"/>
      <c r="FG18" s="54"/>
      <c r="FH18" s="54"/>
      <c r="FI18" s="55"/>
      <c r="FJ18" s="53"/>
      <c r="FK18" s="54"/>
      <c r="FL18" s="54"/>
      <c r="FM18" s="54"/>
      <c r="FN18" s="54"/>
      <c r="FO18" s="55"/>
      <c r="FP18" s="53"/>
      <c r="FQ18" s="54"/>
      <c r="FR18" s="54"/>
      <c r="FS18" s="54"/>
      <c r="FT18" s="54"/>
      <c r="FU18" s="55"/>
      <c r="FV18" s="53"/>
      <c r="FW18" s="54"/>
      <c r="FX18" s="54"/>
      <c r="FY18" s="54"/>
      <c r="FZ18" s="54"/>
      <c r="GA18" s="55"/>
      <c r="GB18" s="53"/>
      <c r="GC18" s="54"/>
      <c r="GD18" s="54"/>
      <c r="GE18" s="54"/>
      <c r="GF18" s="54"/>
      <c r="GG18" s="55"/>
      <c r="GH18" s="75">
        <f>IFERROR(VLOOKUP($C18,パターン表データ!$B$2:$K$111,9,FALSE),"")</f>
        <v>0</v>
      </c>
      <c r="GI18" s="76">
        <f>IFERROR(VLOOKUP($C18,パターン表データ!$B$2:$K$111,10,FALSE),"")</f>
        <v>0</v>
      </c>
      <c r="GJ18" s="99"/>
      <c r="GK18" s="100"/>
      <c r="GL18" s="101"/>
      <c r="GM18" s="102"/>
      <c r="GN18" s="103"/>
      <c r="GO18" s="104" t="s">
        <v>125</v>
      </c>
      <c r="GP18" s="103"/>
      <c r="GQ18" s="85">
        <f t="shared" si="2"/>
        <v>0</v>
      </c>
      <c r="GR18" s="110"/>
      <c r="GS18" s="58"/>
      <c r="GT18" s="21"/>
    </row>
    <row r="19" spans="1:202" ht="44.25" customHeight="1">
      <c r="A19" s="82">
        <f>A18+1</f>
        <v>45760</v>
      </c>
      <c r="B19" s="81">
        <f t="shared" si="1"/>
        <v>1</v>
      </c>
      <c r="C19" s="91" t="s">
        <v>85</v>
      </c>
      <c r="D19" s="79" t="str">
        <f>IFERROR(VLOOKUP($C19,パターン表データ!$B$2:$K$111,2,FALSE),"")</f>
        <v>週休日等</v>
      </c>
      <c r="E19" s="79" t="str">
        <f>IFERROR(VLOOKUP($C19,パターン表データ!$B$2:$K$111,3,FALSE),"")</f>
        <v>週休日等</v>
      </c>
      <c r="F19" s="63">
        <f>VLOOKUP($C19,パターン表データ!$B$2:$K$111,4,FALSE)</f>
        <v>0</v>
      </c>
      <c r="G19" s="64" t="str">
        <f>VLOOKUP($C19,パターン表データ!$B$2:$K$111,5,FALSE)</f>
        <v>無</v>
      </c>
      <c r="H19" s="64" t="str">
        <f>VLOOKUP($C19,パターン表データ!$B$2:$K$111,6,FALSE)</f>
        <v>無</v>
      </c>
      <c r="I19" s="64" t="str">
        <f>VLOOKUP($C19,パターン表データ!$B$2:$K$111,7,FALSE)</f>
        <v>無</v>
      </c>
      <c r="J19" s="18"/>
      <c r="K19" s="19"/>
      <c r="L19" s="19"/>
      <c r="M19" s="19"/>
      <c r="N19" s="19"/>
      <c r="O19" s="20"/>
      <c r="P19" s="18"/>
      <c r="Q19" s="19"/>
      <c r="R19" s="19"/>
      <c r="S19" s="19"/>
      <c r="T19" s="19"/>
      <c r="U19" s="20"/>
      <c r="V19" s="18"/>
      <c r="W19" s="19"/>
      <c r="X19" s="59"/>
      <c r="Y19" s="48"/>
      <c r="Z19" s="19"/>
      <c r="AA19" s="52"/>
      <c r="AB19" s="48"/>
      <c r="AC19" s="19"/>
      <c r="AD19" s="19"/>
      <c r="AE19" s="19"/>
      <c r="AF19" s="19"/>
      <c r="AG19" s="20"/>
      <c r="AH19" s="18"/>
      <c r="AI19" s="19"/>
      <c r="AJ19" s="19"/>
      <c r="AK19" s="19"/>
      <c r="AL19" s="19"/>
      <c r="AM19" s="20"/>
      <c r="AN19" s="18"/>
      <c r="AO19" s="19"/>
      <c r="AP19" s="19"/>
      <c r="AQ19" s="19"/>
      <c r="AR19" s="19"/>
      <c r="AS19" s="20"/>
      <c r="AT19" s="18"/>
      <c r="AU19" s="19"/>
      <c r="AV19" s="19"/>
      <c r="AW19" s="19"/>
      <c r="AX19" s="19"/>
      <c r="AY19" s="20"/>
      <c r="AZ19" s="18"/>
      <c r="BA19" s="19"/>
      <c r="BB19" s="19"/>
      <c r="BC19" s="19"/>
      <c r="BD19" s="19"/>
      <c r="BE19" s="20"/>
      <c r="BF19" s="18"/>
      <c r="BG19" s="19"/>
      <c r="BH19" s="19"/>
      <c r="BI19" s="19"/>
      <c r="BJ19" s="19"/>
      <c r="BK19" s="20"/>
      <c r="BL19" s="18"/>
      <c r="BM19" s="19"/>
      <c r="BN19" s="19"/>
      <c r="BO19" s="19"/>
      <c r="BP19" s="19"/>
      <c r="BQ19" s="20"/>
      <c r="BR19" s="18"/>
      <c r="BS19" s="19"/>
      <c r="BT19" s="19"/>
      <c r="BU19" s="19"/>
      <c r="BV19" s="19"/>
      <c r="BW19" s="20"/>
      <c r="BX19" s="18"/>
      <c r="BY19" s="19"/>
      <c r="BZ19" s="19"/>
      <c r="CA19" s="19"/>
      <c r="CB19" s="19"/>
      <c r="CC19" s="20"/>
      <c r="CD19" s="18"/>
      <c r="CE19" s="19"/>
      <c r="CF19" s="19"/>
      <c r="CG19" s="19"/>
      <c r="CH19" s="19"/>
      <c r="CI19" s="20"/>
      <c r="CJ19" s="18"/>
      <c r="CK19" s="19"/>
      <c r="CL19" s="19"/>
      <c r="CM19" s="19"/>
      <c r="CN19" s="19"/>
      <c r="CO19" s="20"/>
      <c r="CP19" s="18"/>
      <c r="CQ19" s="19"/>
      <c r="CR19" s="19"/>
      <c r="CS19" s="19"/>
      <c r="CT19" s="19"/>
      <c r="CU19" s="20"/>
      <c r="CV19" s="18"/>
      <c r="CW19" s="19"/>
      <c r="CX19" s="19"/>
      <c r="CY19" s="19"/>
      <c r="CZ19" s="19"/>
      <c r="DA19" s="20"/>
      <c r="DB19" s="18"/>
      <c r="DC19" s="19"/>
      <c r="DD19" s="19"/>
      <c r="DE19" s="19"/>
      <c r="DF19" s="19"/>
      <c r="DG19" s="20"/>
      <c r="DH19" s="18"/>
      <c r="DI19" s="19"/>
      <c r="DJ19" s="19"/>
      <c r="DK19" s="19"/>
      <c r="DL19" s="19"/>
      <c r="DM19" s="20"/>
      <c r="DN19" s="18"/>
      <c r="DO19" s="19"/>
      <c r="DP19" s="19"/>
      <c r="DQ19" s="19"/>
      <c r="DR19" s="19"/>
      <c r="DS19" s="20"/>
      <c r="DT19" s="18"/>
      <c r="DU19" s="19"/>
      <c r="DV19" s="19"/>
      <c r="DW19" s="19"/>
      <c r="DX19" s="19"/>
      <c r="DY19" s="20"/>
      <c r="DZ19" s="18"/>
      <c r="EA19" s="19"/>
      <c r="EB19" s="52"/>
      <c r="EC19" s="48"/>
      <c r="ED19" s="19"/>
      <c r="EE19" s="20"/>
      <c r="EF19" s="18"/>
      <c r="EG19" s="19"/>
      <c r="EH19" s="19"/>
      <c r="EI19" s="19"/>
      <c r="EJ19" s="19"/>
      <c r="EK19" s="20"/>
      <c r="EL19" s="18"/>
      <c r="EM19" s="19"/>
      <c r="EN19" s="19"/>
      <c r="EO19" s="19"/>
      <c r="EP19" s="19"/>
      <c r="EQ19" s="20"/>
      <c r="ER19" s="18"/>
      <c r="ES19" s="19"/>
      <c r="ET19" s="19"/>
      <c r="EU19" s="19"/>
      <c r="EV19" s="19"/>
      <c r="EW19" s="20"/>
      <c r="EX19" s="18"/>
      <c r="EY19" s="19"/>
      <c r="EZ19" s="19"/>
      <c r="FA19" s="19"/>
      <c r="FB19" s="19"/>
      <c r="FC19" s="20"/>
      <c r="FD19" s="18"/>
      <c r="FE19" s="19"/>
      <c r="FF19" s="19"/>
      <c r="FG19" s="19"/>
      <c r="FH19" s="19"/>
      <c r="FI19" s="20"/>
      <c r="FJ19" s="18"/>
      <c r="FK19" s="19"/>
      <c r="FL19" s="19"/>
      <c r="FM19" s="19"/>
      <c r="FN19" s="19"/>
      <c r="FO19" s="20"/>
      <c r="FP19" s="18"/>
      <c r="FQ19" s="19"/>
      <c r="FR19" s="19"/>
      <c r="FS19" s="19"/>
      <c r="FT19" s="19"/>
      <c r="FU19" s="20"/>
      <c r="FV19" s="18"/>
      <c r="FW19" s="19"/>
      <c r="FX19" s="19"/>
      <c r="FY19" s="19"/>
      <c r="FZ19" s="19"/>
      <c r="GA19" s="20"/>
      <c r="GB19" s="18"/>
      <c r="GC19" s="19"/>
      <c r="GD19" s="19"/>
      <c r="GE19" s="19"/>
      <c r="GF19" s="19"/>
      <c r="GG19" s="20"/>
      <c r="GH19" s="75">
        <f>IFERROR(VLOOKUP($C19,パターン表データ!$B$2:$K$111,9,FALSE),"")</f>
        <v>0</v>
      </c>
      <c r="GI19" s="76">
        <f>IFERROR(VLOOKUP($C19,パターン表データ!$B$2:$K$111,10,FALSE),"")</f>
        <v>0</v>
      </c>
      <c r="GJ19" s="92"/>
      <c r="GK19" s="93"/>
      <c r="GL19" s="94"/>
      <c r="GM19" s="95"/>
      <c r="GN19" s="96"/>
      <c r="GO19" s="97" t="s">
        <v>125</v>
      </c>
      <c r="GP19" s="96"/>
      <c r="GQ19" s="85">
        <f t="shared" si="2"/>
        <v>0</v>
      </c>
      <c r="GR19" s="110"/>
      <c r="GS19" s="33"/>
      <c r="GT19" s="21"/>
    </row>
    <row r="20" spans="1:202" ht="44.25" customHeight="1">
      <c r="A20" s="82">
        <f t="shared" ref="A20:A31" si="3">A19+1</f>
        <v>45761</v>
      </c>
      <c r="B20" s="81">
        <f t="shared" si="1"/>
        <v>2</v>
      </c>
      <c r="C20" s="91" t="s">
        <v>221</v>
      </c>
      <c r="D20" s="79">
        <f>IFERROR(VLOOKUP($C20,パターン表データ!$B$2:$K$111,2,FALSE),"")</f>
        <v>0.35416666666666669</v>
      </c>
      <c r="E20" s="79">
        <f>IFERROR(VLOOKUP($C20,パターン表データ!$B$2:$K$111,3,FALSE),"")</f>
        <v>0.76041666666666663</v>
      </c>
      <c r="F20" s="63">
        <f>VLOOKUP($C20,パターン表データ!$B$2:$K$111,4,FALSE)</f>
        <v>0.75694444444444453</v>
      </c>
      <c r="G20" s="64">
        <f>VLOOKUP($C20,パターン表データ!$B$2:$K$111,5,FALSE)</f>
        <v>0.5</v>
      </c>
      <c r="H20" s="64">
        <f>VLOOKUP($C20,パターン表データ!$B$2:$K$111,6,FALSE)</f>
        <v>0.54166666666666663</v>
      </c>
      <c r="I20" s="64">
        <f>VLOOKUP($C20,パターン表データ!$B$2:$K$111,7,FALSE)</f>
        <v>0.53819444444444442</v>
      </c>
      <c r="J20" s="18"/>
      <c r="K20" s="19"/>
      <c r="L20" s="19"/>
      <c r="M20" s="19"/>
      <c r="N20" s="19"/>
      <c r="O20" s="20"/>
      <c r="P20" s="18"/>
      <c r="Q20" s="19"/>
      <c r="R20" s="19"/>
      <c r="S20" s="19"/>
      <c r="T20" s="19"/>
      <c r="U20" s="20"/>
      <c r="V20" s="18"/>
      <c r="W20" s="19"/>
      <c r="X20" s="59"/>
      <c r="Y20" s="48"/>
      <c r="Z20" s="19"/>
      <c r="AA20" s="52"/>
      <c r="AB20" s="48"/>
      <c r="AC20" s="19"/>
      <c r="AD20" s="19"/>
      <c r="AE20" s="19"/>
      <c r="AF20" s="19"/>
      <c r="AG20" s="20"/>
      <c r="AH20" s="18"/>
      <c r="AI20" s="19"/>
      <c r="AJ20" s="19"/>
      <c r="AK20" s="19"/>
      <c r="AL20" s="19"/>
      <c r="AM20" s="20"/>
      <c r="AN20" s="18"/>
      <c r="AO20" s="19"/>
      <c r="AP20" s="19"/>
      <c r="AQ20" s="19"/>
      <c r="AR20" s="19"/>
      <c r="AS20" s="20"/>
      <c r="AT20" s="18"/>
      <c r="AU20" s="19"/>
      <c r="AV20" s="19"/>
      <c r="AW20" s="19"/>
      <c r="AX20" s="19"/>
      <c r="AY20" s="20"/>
      <c r="AZ20" s="18"/>
      <c r="BA20" s="19"/>
      <c r="BB20" s="19"/>
      <c r="BC20" s="19"/>
      <c r="BD20" s="19"/>
      <c r="BE20" s="20"/>
      <c r="BF20" s="18"/>
      <c r="BG20" s="19"/>
      <c r="BH20" s="19"/>
      <c r="BI20" s="19"/>
      <c r="BJ20" s="19"/>
      <c r="BK20" s="20"/>
      <c r="BL20" s="18"/>
      <c r="BM20" s="19"/>
      <c r="BN20" s="19"/>
      <c r="BO20" s="19"/>
      <c r="BP20" s="19"/>
      <c r="BQ20" s="20"/>
      <c r="BR20" s="18"/>
      <c r="BS20" s="19"/>
      <c r="BT20" s="19"/>
      <c r="BU20" s="19"/>
      <c r="BV20" s="19"/>
      <c r="BW20" s="20"/>
      <c r="BX20" s="18"/>
      <c r="BY20" s="19"/>
      <c r="BZ20" s="19"/>
      <c r="CA20" s="19"/>
      <c r="CB20" s="19"/>
      <c r="CC20" s="20"/>
      <c r="CD20" s="18"/>
      <c r="CE20" s="19"/>
      <c r="CF20" s="19"/>
      <c r="CG20" s="19"/>
      <c r="CH20" s="19"/>
      <c r="CI20" s="20"/>
      <c r="CJ20" s="18"/>
      <c r="CK20" s="19"/>
      <c r="CL20" s="19"/>
      <c r="CM20" s="19"/>
      <c r="CN20" s="19"/>
      <c r="CO20" s="20"/>
      <c r="CP20" s="18"/>
      <c r="CQ20" s="19"/>
      <c r="CR20" s="19"/>
      <c r="CS20" s="19"/>
      <c r="CT20" s="19"/>
      <c r="CU20" s="20"/>
      <c r="CV20" s="18"/>
      <c r="CW20" s="19"/>
      <c r="CX20" s="19"/>
      <c r="CY20" s="19"/>
      <c r="CZ20" s="19"/>
      <c r="DA20" s="20"/>
      <c r="DB20" s="18"/>
      <c r="DC20" s="19"/>
      <c r="DD20" s="19"/>
      <c r="DE20" s="19"/>
      <c r="DF20" s="19"/>
      <c r="DG20" s="20"/>
      <c r="DH20" s="18"/>
      <c r="DI20" s="19"/>
      <c r="DJ20" s="19"/>
      <c r="DK20" s="19"/>
      <c r="DL20" s="19"/>
      <c r="DM20" s="20"/>
      <c r="DN20" s="18"/>
      <c r="DO20" s="19"/>
      <c r="DP20" s="19"/>
      <c r="DQ20" s="19"/>
      <c r="DR20" s="19"/>
      <c r="DS20" s="20"/>
      <c r="DT20" s="18"/>
      <c r="DU20" s="19"/>
      <c r="DV20" s="19"/>
      <c r="DW20" s="19"/>
      <c r="DX20" s="19"/>
      <c r="DY20" s="20"/>
      <c r="DZ20" s="18"/>
      <c r="EA20" s="19"/>
      <c r="EB20" s="52"/>
      <c r="EC20" s="48"/>
      <c r="ED20" s="19"/>
      <c r="EE20" s="20"/>
      <c r="EF20" s="18"/>
      <c r="EG20" s="19"/>
      <c r="EH20" s="19"/>
      <c r="EI20" s="19"/>
      <c r="EJ20" s="19"/>
      <c r="EK20" s="20"/>
      <c r="EL20" s="18"/>
      <c r="EM20" s="19"/>
      <c r="EN20" s="19"/>
      <c r="EO20" s="19"/>
      <c r="EP20" s="19"/>
      <c r="EQ20" s="20"/>
      <c r="ER20" s="18"/>
      <c r="ES20" s="19"/>
      <c r="ET20" s="19"/>
      <c r="EU20" s="19"/>
      <c r="EV20" s="19"/>
      <c r="EW20" s="20"/>
      <c r="EX20" s="18"/>
      <c r="EY20" s="19"/>
      <c r="EZ20" s="19"/>
      <c r="FA20" s="19"/>
      <c r="FB20" s="19"/>
      <c r="FC20" s="20"/>
      <c r="FD20" s="18"/>
      <c r="FE20" s="19"/>
      <c r="FF20" s="19"/>
      <c r="FG20" s="19"/>
      <c r="FH20" s="19"/>
      <c r="FI20" s="20"/>
      <c r="FJ20" s="18"/>
      <c r="FK20" s="19"/>
      <c r="FL20" s="19"/>
      <c r="FM20" s="19"/>
      <c r="FN20" s="19"/>
      <c r="FO20" s="20"/>
      <c r="FP20" s="18"/>
      <c r="FQ20" s="19"/>
      <c r="FR20" s="19"/>
      <c r="FS20" s="19"/>
      <c r="FT20" s="19"/>
      <c r="FU20" s="20"/>
      <c r="FV20" s="18"/>
      <c r="FW20" s="19"/>
      <c r="FX20" s="19"/>
      <c r="FY20" s="19"/>
      <c r="FZ20" s="19"/>
      <c r="GA20" s="20"/>
      <c r="GB20" s="18"/>
      <c r="GC20" s="19"/>
      <c r="GD20" s="19"/>
      <c r="GE20" s="19"/>
      <c r="GF20" s="19"/>
      <c r="GG20" s="20"/>
      <c r="GH20" s="75">
        <f>IFERROR(VLOOKUP($C20,パターン表データ!$B$2:$K$111,9,FALSE),"")</f>
        <v>8.7499999999999982</v>
      </c>
      <c r="GI20" s="76">
        <f>IFERROR(VLOOKUP($C20,パターン表データ!$B$2:$K$111,10,FALSE),"")</f>
        <v>0.99999999999999822</v>
      </c>
      <c r="GJ20" s="92"/>
      <c r="GK20" s="93"/>
      <c r="GL20" s="94"/>
      <c r="GM20" s="95"/>
      <c r="GN20" s="96"/>
      <c r="GO20" s="97" t="s">
        <v>125</v>
      </c>
      <c r="GP20" s="96"/>
      <c r="GQ20" s="85">
        <f t="shared" si="2"/>
        <v>0</v>
      </c>
      <c r="GR20" s="110"/>
      <c r="GS20" s="33"/>
      <c r="GT20" s="21"/>
    </row>
    <row r="21" spans="1:202" ht="44.25" customHeight="1">
      <c r="A21" s="82">
        <f>A20+1</f>
        <v>45762</v>
      </c>
      <c r="B21" s="81">
        <f t="shared" si="1"/>
        <v>3</v>
      </c>
      <c r="C21" s="91" t="s">
        <v>160</v>
      </c>
      <c r="D21" s="79">
        <f>IFERROR(VLOOKUP($C21,パターン表データ!$B$2:$K$111,2,FALSE),"")</f>
        <v>0.33333333333333331</v>
      </c>
      <c r="E21" s="79">
        <f>IFERROR(VLOOKUP($C21,パターン表データ!$B$2:$K$111,3,FALSE),"")</f>
        <v>0.79166666666666663</v>
      </c>
      <c r="F21" s="63">
        <f>VLOOKUP($C21,パターン表データ!$B$2:$K$111,4,FALSE)</f>
        <v>0.78819444444444453</v>
      </c>
      <c r="G21" s="64">
        <f>VLOOKUP($C21,パターン表データ!$B$2:$K$111,5,FALSE)</f>
        <v>0.5</v>
      </c>
      <c r="H21" s="64">
        <f>VLOOKUP($C21,パターン表データ!$B$2:$K$111,6,FALSE)</f>
        <v>0.54166666666666663</v>
      </c>
      <c r="I21" s="64">
        <f>VLOOKUP($C21,パターン表データ!$B$2:$K$111,7,FALSE)</f>
        <v>0.53819444444444442</v>
      </c>
      <c r="J21" s="18"/>
      <c r="K21" s="19"/>
      <c r="L21" s="19"/>
      <c r="M21" s="19"/>
      <c r="N21" s="19"/>
      <c r="O21" s="20"/>
      <c r="P21" s="18"/>
      <c r="Q21" s="19"/>
      <c r="R21" s="19"/>
      <c r="S21" s="19"/>
      <c r="T21" s="19"/>
      <c r="U21" s="20"/>
      <c r="V21" s="18"/>
      <c r="W21" s="19"/>
      <c r="X21" s="59"/>
      <c r="Y21" s="48"/>
      <c r="Z21" s="19"/>
      <c r="AA21" s="52"/>
      <c r="AB21" s="48"/>
      <c r="AC21" s="19"/>
      <c r="AD21" s="19"/>
      <c r="AE21" s="19"/>
      <c r="AF21" s="19"/>
      <c r="AG21" s="20"/>
      <c r="AH21" s="18"/>
      <c r="AI21" s="19"/>
      <c r="AJ21" s="19"/>
      <c r="AK21" s="19"/>
      <c r="AL21" s="19"/>
      <c r="AM21" s="20"/>
      <c r="AN21" s="18"/>
      <c r="AO21" s="19"/>
      <c r="AP21" s="19"/>
      <c r="AQ21" s="19"/>
      <c r="AR21" s="19"/>
      <c r="AS21" s="20"/>
      <c r="AT21" s="18"/>
      <c r="AU21" s="19"/>
      <c r="AV21" s="19"/>
      <c r="AW21" s="19"/>
      <c r="AX21" s="19"/>
      <c r="AY21" s="20"/>
      <c r="AZ21" s="18"/>
      <c r="BA21" s="19"/>
      <c r="BB21" s="19"/>
      <c r="BC21" s="19"/>
      <c r="BD21" s="19"/>
      <c r="BE21" s="20"/>
      <c r="BF21" s="18"/>
      <c r="BG21" s="19"/>
      <c r="BH21" s="19"/>
      <c r="BI21" s="19"/>
      <c r="BJ21" s="19"/>
      <c r="BK21" s="20"/>
      <c r="BL21" s="18"/>
      <c r="BM21" s="19"/>
      <c r="BN21" s="19"/>
      <c r="BO21" s="19"/>
      <c r="BP21" s="19"/>
      <c r="BQ21" s="20"/>
      <c r="BR21" s="18"/>
      <c r="BS21" s="19"/>
      <c r="BT21" s="19"/>
      <c r="BU21" s="19"/>
      <c r="BV21" s="19"/>
      <c r="BW21" s="20"/>
      <c r="BX21" s="18"/>
      <c r="BY21" s="19"/>
      <c r="BZ21" s="19"/>
      <c r="CA21" s="19"/>
      <c r="CB21" s="19"/>
      <c r="CC21" s="20"/>
      <c r="CD21" s="18"/>
      <c r="CE21" s="19"/>
      <c r="CF21" s="19"/>
      <c r="CG21" s="19"/>
      <c r="CH21" s="19"/>
      <c r="CI21" s="20"/>
      <c r="CJ21" s="18"/>
      <c r="CK21" s="19"/>
      <c r="CL21" s="19"/>
      <c r="CM21" s="19"/>
      <c r="CN21" s="19"/>
      <c r="CO21" s="20"/>
      <c r="CP21" s="18"/>
      <c r="CQ21" s="19"/>
      <c r="CR21" s="19"/>
      <c r="CS21" s="19"/>
      <c r="CT21" s="19"/>
      <c r="CU21" s="20"/>
      <c r="CV21" s="18"/>
      <c r="CW21" s="19"/>
      <c r="CX21" s="19"/>
      <c r="CY21" s="19"/>
      <c r="CZ21" s="19"/>
      <c r="DA21" s="20"/>
      <c r="DB21" s="18"/>
      <c r="DC21" s="19"/>
      <c r="DD21" s="19"/>
      <c r="DE21" s="19"/>
      <c r="DF21" s="19"/>
      <c r="DG21" s="20"/>
      <c r="DH21" s="18"/>
      <c r="DI21" s="19"/>
      <c r="DJ21" s="19"/>
      <c r="DK21" s="19"/>
      <c r="DL21" s="19"/>
      <c r="DM21" s="20"/>
      <c r="DN21" s="18"/>
      <c r="DO21" s="19"/>
      <c r="DP21" s="19"/>
      <c r="DQ21" s="19"/>
      <c r="DR21" s="19"/>
      <c r="DS21" s="20"/>
      <c r="DT21" s="18"/>
      <c r="DU21" s="19"/>
      <c r="DV21" s="19"/>
      <c r="DW21" s="19"/>
      <c r="DX21" s="19"/>
      <c r="DY21" s="20"/>
      <c r="DZ21" s="18"/>
      <c r="EA21" s="19"/>
      <c r="EB21" s="52"/>
      <c r="EC21" s="48"/>
      <c r="ED21" s="19"/>
      <c r="EE21" s="20"/>
      <c r="EF21" s="18"/>
      <c r="EG21" s="19"/>
      <c r="EH21" s="19"/>
      <c r="EI21" s="19"/>
      <c r="EJ21" s="19"/>
      <c r="EK21" s="20"/>
      <c r="EL21" s="18"/>
      <c r="EM21" s="19"/>
      <c r="EN21" s="19"/>
      <c r="EO21" s="19"/>
      <c r="EP21" s="19"/>
      <c r="EQ21" s="20"/>
      <c r="ER21" s="18"/>
      <c r="ES21" s="19"/>
      <c r="ET21" s="19"/>
      <c r="EU21" s="19"/>
      <c r="EV21" s="19"/>
      <c r="EW21" s="20"/>
      <c r="EX21" s="18"/>
      <c r="EY21" s="19"/>
      <c r="EZ21" s="19"/>
      <c r="FA21" s="19"/>
      <c r="FB21" s="19"/>
      <c r="FC21" s="20"/>
      <c r="FD21" s="18"/>
      <c r="FE21" s="19"/>
      <c r="FF21" s="19"/>
      <c r="FG21" s="19"/>
      <c r="FH21" s="19"/>
      <c r="FI21" s="20"/>
      <c r="FJ21" s="18"/>
      <c r="FK21" s="19"/>
      <c r="FL21" s="19"/>
      <c r="FM21" s="19"/>
      <c r="FN21" s="19"/>
      <c r="FO21" s="20"/>
      <c r="FP21" s="18"/>
      <c r="FQ21" s="19"/>
      <c r="FR21" s="19"/>
      <c r="FS21" s="19"/>
      <c r="FT21" s="19"/>
      <c r="FU21" s="20"/>
      <c r="FV21" s="18"/>
      <c r="FW21" s="19"/>
      <c r="FX21" s="19"/>
      <c r="FY21" s="19"/>
      <c r="FZ21" s="19"/>
      <c r="GA21" s="20"/>
      <c r="GB21" s="18"/>
      <c r="GC21" s="19"/>
      <c r="GD21" s="19"/>
      <c r="GE21" s="19"/>
      <c r="GF21" s="19"/>
      <c r="GG21" s="20"/>
      <c r="GH21" s="75">
        <f>IFERROR(VLOOKUP($C21,パターン表データ!$B$2:$K$111,9,FALSE),"")</f>
        <v>10</v>
      </c>
      <c r="GI21" s="76">
        <f>IFERROR(VLOOKUP($C21,パターン表データ!$B$2:$K$111,10,FALSE),"")</f>
        <v>2.25</v>
      </c>
      <c r="GJ21" s="92"/>
      <c r="GK21" s="93"/>
      <c r="GL21" s="94" t="s">
        <v>118</v>
      </c>
      <c r="GM21" s="95"/>
      <c r="GN21" s="96"/>
      <c r="GO21" s="97" t="s">
        <v>125</v>
      </c>
      <c r="GP21" s="96"/>
      <c r="GQ21" s="85">
        <f t="shared" si="2"/>
        <v>0</v>
      </c>
      <c r="GR21" s="110"/>
      <c r="GS21" s="33"/>
      <c r="GT21" s="21"/>
    </row>
    <row r="22" spans="1:202" ht="44.25" customHeight="1">
      <c r="A22" s="82">
        <f t="shared" si="3"/>
        <v>45763</v>
      </c>
      <c r="B22" s="81">
        <f t="shared" si="1"/>
        <v>4</v>
      </c>
      <c r="C22" s="91" t="s">
        <v>160</v>
      </c>
      <c r="D22" s="79">
        <f>IFERROR(VLOOKUP($C22,パターン表データ!$B$2:$K$111,2,FALSE),"")</f>
        <v>0.33333333333333331</v>
      </c>
      <c r="E22" s="79">
        <f>IFERROR(VLOOKUP($C22,パターン表データ!$B$2:$K$111,3,FALSE),"")</f>
        <v>0.79166666666666663</v>
      </c>
      <c r="F22" s="63">
        <f>VLOOKUP($C22,パターン表データ!$B$2:$K$111,4,FALSE)</f>
        <v>0.78819444444444453</v>
      </c>
      <c r="G22" s="64">
        <f>VLOOKUP($C22,パターン表データ!$B$2:$K$111,5,FALSE)</f>
        <v>0.5</v>
      </c>
      <c r="H22" s="64">
        <f>VLOOKUP($C22,パターン表データ!$B$2:$K$111,6,FALSE)</f>
        <v>0.54166666666666663</v>
      </c>
      <c r="I22" s="64">
        <f>VLOOKUP($C22,パターン表データ!$B$2:$K$111,7,FALSE)</f>
        <v>0.53819444444444442</v>
      </c>
      <c r="J22" s="18"/>
      <c r="K22" s="19"/>
      <c r="L22" s="19"/>
      <c r="M22" s="19"/>
      <c r="N22" s="19"/>
      <c r="O22" s="20"/>
      <c r="P22" s="18"/>
      <c r="Q22" s="19"/>
      <c r="R22" s="19"/>
      <c r="S22" s="19"/>
      <c r="T22" s="19"/>
      <c r="U22" s="20"/>
      <c r="V22" s="18"/>
      <c r="W22" s="19"/>
      <c r="X22" s="59"/>
      <c r="Y22" s="48"/>
      <c r="Z22" s="19"/>
      <c r="AA22" s="52"/>
      <c r="AB22" s="48"/>
      <c r="AC22" s="19"/>
      <c r="AD22" s="19"/>
      <c r="AE22" s="19"/>
      <c r="AF22" s="19"/>
      <c r="AG22" s="20"/>
      <c r="AH22" s="18"/>
      <c r="AI22" s="19"/>
      <c r="AJ22" s="19"/>
      <c r="AK22" s="19"/>
      <c r="AL22" s="19"/>
      <c r="AM22" s="20"/>
      <c r="AN22" s="18"/>
      <c r="AO22" s="19"/>
      <c r="AP22" s="19"/>
      <c r="AQ22" s="19"/>
      <c r="AR22" s="19"/>
      <c r="AS22" s="20"/>
      <c r="AT22" s="18"/>
      <c r="AU22" s="19"/>
      <c r="AV22" s="19"/>
      <c r="AW22" s="19"/>
      <c r="AX22" s="19"/>
      <c r="AY22" s="20"/>
      <c r="AZ22" s="18"/>
      <c r="BA22" s="19"/>
      <c r="BB22" s="19"/>
      <c r="BC22" s="19"/>
      <c r="BD22" s="19"/>
      <c r="BE22" s="20"/>
      <c r="BF22" s="18"/>
      <c r="BG22" s="19"/>
      <c r="BH22" s="19"/>
      <c r="BI22" s="19"/>
      <c r="BJ22" s="19"/>
      <c r="BK22" s="20"/>
      <c r="BL22" s="18"/>
      <c r="BM22" s="19"/>
      <c r="BN22" s="19"/>
      <c r="BO22" s="19"/>
      <c r="BP22" s="19"/>
      <c r="BQ22" s="20"/>
      <c r="BR22" s="18"/>
      <c r="BS22" s="19"/>
      <c r="BT22" s="19"/>
      <c r="BU22" s="19"/>
      <c r="BV22" s="19"/>
      <c r="BW22" s="20"/>
      <c r="BX22" s="18"/>
      <c r="BY22" s="19"/>
      <c r="BZ22" s="19"/>
      <c r="CA22" s="19"/>
      <c r="CB22" s="19"/>
      <c r="CC22" s="20"/>
      <c r="CD22" s="18"/>
      <c r="CE22" s="19"/>
      <c r="CF22" s="19"/>
      <c r="CG22" s="19"/>
      <c r="CH22" s="19"/>
      <c r="CI22" s="20"/>
      <c r="CJ22" s="18"/>
      <c r="CK22" s="19"/>
      <c r="CL22" s="19"/>
      <c r="CM22" s="19"/>
      <c r="CN22" s="19"/>
      <c r="CO22" s="20"/>
      <c r="CP22" s="18"/>
      <c r="CQ22" s="19"/>
      <c r="CR22" s="19"/>
      <c r="CS22" s="19"/>
      <c r="CT22" s="19"/>
      <c r="CU22" s="20"/>
      <c r="CV22" s="18"/>
      <c r="CW22" s="19"/>
      <c r="CX22" s="19"/>
      <c r="CY22" s="19"/>
      <c r="CZ22" s="19"/>
      <c r="DA22" s="20"/>
      <c r="DB22" s="18"/>
      <c r="DC22" s="19"/>
      <c r="DD22" s="19"/>
      <c r="DE22" s="19"/>
      <c r="DF22" s="19"/>
      <c r="DG22" s="20"/>
      <c r="DH22" s="18"/>
      <c r="DI22" s="19"/>
      <c r="DJ22" s="19"/>
      <c r="DK22" s="19"/>
      <c r="DL22" s="19"/>
      <c r="DM22" s="20"/>
      <c r="DN22" s="18"/>
      <c r="DO22" s="19"/>
      <c r="DP22" s="19"/>
      <c r="DQ22" s="19"/>
      <c r="DR22" s="19"/>
      <c r="DS22" s="20"/>
      <c r="DT22" s="18"/>
      <c r="DU22" s="19"/>
      <c r="DV22" s="19"/>
      <c r="DW22" s="19"/>
      <c r="DX22" s="19"/>
      <c r="DY22" s="20"/>
      <c r="DZ22" s="18"/>
      <c r="EA22" s="19"/>
      <c r="EB22" s="52"/>
      <c r="EC22" s="48"/>
      <c r="ED22" s="19"/>
      <c r="EE22" s="20"/>
      <c r="EF22" s="18"/>
      <c r="EG22" s="19"/>
      <c r="EH22" s="19"/>
      <c r="EI22" s="19"/>
      <c r="EJ22" s="19"/>
      <c r="EK22" s="20"/>
      <c r="EL22" s="18"/>
      <c r="EM22" s="19"/>
      <c r="EN22" s="19"/>
      <c r="EO22" s="19"/>
      <c r="EP22" s="19"/>
      <c r="EQ22" s="20"/>
      <c r="ER22" s="18"/>
      <c r="ES22" s="19"/>
      <c r="ET22" s="19"/>
      <c r="EU22" s="19"/>
      <c r="EV22" s="19"/>
      <c r="EW22" s="20"/>
      <c r="EX22" s="18"/>
      <c r="EY22" s="19"/>
      <c r="EZ22" s="19"/>
      <c r="FA22" s="19"/>
      <c r="FB22" s="19"/>
      <c r="FC22" s="20"/>
      <c r="FD22" s="18"/>
      <c r="FE22" s="19"/>
      <c r="FF22" s="19"/>
      <c r="FG22" s="19"/>
      <c r="FH22" s="19"/>
      <c r="FI22" s="20"/>
      <c r="FJ22" s="18"/>
      <c r="FK22" s="19"/>
      <c r="FL22" s="19"/>
      <c r="FM22" s="19"/>
      <c r="FN22" s="19"/>
      <c r="FO22" s="20"/>
      <c r="FP22" s="18"/>
      <c r="FQ22" s="19"/>
      <c r="FR22" s="19"/>
      <c r="FS22" s="19"/>
      <c r="FT22" s="19"/>
      <c r="FU22" s="20"/>
      <c r="FV22" s="18"/>
      <c r="FW22" s="19"/>
      <c r="FX22" s="19"/>
      <c r="FY22" s="19"/>
      <c r="FZ22" s="19"/>
      <c r="GA22" s="20"/>
      <c r="GB22" s="18"/>
      <c r="GC22" s="19"/>
      <c r="GD22" s="19"/>
      <c r="GE22" s="19"/>
      <c r="GF22" s="19"/>
      <c r="GG22" s="20"/>
      <c r="GH22" s="75">
        <f>IFERROR(VLOOKUP($C22,パターン表データ!$B$2:$K$111,9,FALSE),"")</f>
        <v>10</v>
      </c>
      <c r="GI22" s="76">
        <f>IFERROR(VLOOKUP($C22,パターン表データ!$B$2:$K$111,10,FALSE),"")</f>
        <v>2.25</v>
      </c>
      <c r="GJ22" s="92"/>
      <c r="GK22" s="93"/>
      <c r="GL22" s="94"/>
      <c r="GM22" s="95"/>
      <c r="GN22" s="96"/>
      <c r="GO22" s="97" t="s">
        <v>125</v>
      </c>
      <c r="GP22" s="96"/>
      <c r="GQ22" s="85">
        <f t="shared" si="2"/>
        <v>0</v>
      </c>
      <c r="GR22" s="110"/>
      <c r="GS22" s="33"/>
      <c r="GT22" s="21"/>
    </row>
    <row r="23" spans="1:202" ht="44.25" customHeight="1">
      <c r="A23" s="82">
        <f t="shared" si="3"/>
        <v>45764</v>
      </c>
      <c r="B23" s="81">
        <f t="shared" si="1"/>
        <v>5</v>
      </c>
      <c r="C23" s="91" t="s">
        <v>220</v>
      </c>
      <c r="D23" s="79">
        <f>IFERROR(VLOOKUP($C23,パターン表データ!$B$2:$K$111,2,FALSE),"")</f>
        <v>0.54166666666666663</v>
      </c>
      <c r="E23" s="79">
        <f>IFERROR(VLOOKUP($C23,パターン表データ!$B$2:$K$111,3,FALSE),"")</f>
        <v>0.875</v>
      </c>
      <c r="F23" s="63">
        <f>VLOOKUP($C23,パターン表データ!$B$2:$K$111,4,FALSE)</f>
        <v>0.87152777777777779</v>
      </c>
      <c r="G23" s="64">
        <f>VLOOKUP($C23,パターン表データ!$B$2:$K$111,5,FALSE)</f>
        <v>0.70833333333333337</v>
      </c>
      <c r="H23" s="64">
        <f>VLOOKUP($C23,パターン表データ!$B$2:$K$111,6,FALSE)</f>
        <v>0.75</v>
      </c>
      <c r="I23" s="64">
        <f>VLOOKUP($C23,パターン表データ!$B$2:$K$111,7,FALSE)</f>
        <v>0.74652777777777779</v>
      </c>
      <c r="J23" s="18"/>
      <c r="K23" s="19"/>
      <c r="L23" s="19"/>
      <c r="M23" s="19"/>
      <c r="N23" s="19"/>
      <c r="O23" s="20"/>
      <c r="P23" s="18"/>
      <c r="Q23" s="19"/>
      <c r="R23" s="19"/>
      <c r="S23" s="19"/>
      <c r="T23" s="19"/>
      <c r="U23" s="20"/>
      <c r="V23" s="18"/>
      <c r="W23" s="19"/>
      <c r="X23" s="59"/>
      <c r="Y23" s="48"/>
      <c r="Z23" s="19"/>
      <c r="AA23" s="52"/>
      <c r="AB23" s="48"/>
      <c r="AC23" s="19"/>
      <c r="AD23" s="19"/>
      <c r="AE23" s="19"/>
      <c r="AF23" s="19"/>
      <c r="AG23" s="20"/>
      <c r="AH23" s="18"/>
      <c r="AI23" s="19"/>
      <c r="AJ23" s="19"/>
      <c r="AK23" s="19"/>
      <c r="AL23" s="19"/>
      <c r="AM23" s="20"/>
      <c r="AN23" s="18"/>
      <c r="AO23" s="19"/>
      <c r="AP23" s="19"/>
      <c r="AQ23" s="19"/>
      <c r="AR23" s="19"/>
      <c r="AS23" s="20"/>
      <c r="AT23" s="18"/>
      <c r="AU23" s="19"/>
      <c r="AV23" s="19"/>
      <c r="AW23" s="19"/>
      <c r="AX23" s="19"/>
      <c r="AY23" s="20"/>
      <c r="AZ23" s="18"/>
      <c r="BA23" s="19"/>
      <c r="BB23" s="19"/>
      <c r="BC23" s="19"/>
      <c r="BD23" s="19"/>
      <c r="BE23" s="20"/>
      <c r="BF23" s="18"/>
      <c r="BG23" s="19"/>
      <c r="BH23" s="19"/>
      <c r="BI23" s="19"/>
      <c r="BJ23" s="19"/>
      <c r="BK23" s="20"/>
      <c r="BL23" s="18"/>
      <c r="BM23" s="19"/>
      <c r="BN23" s="19"/>
      <c r="BO23" s="19"/>
      <c r="BP23" s="19"/>
      <c r="BQ23" s="20"/>
      <c r="BR23" s="18"/>
      <c r="BS23" s="19"/>
      <c r="BT23" s="19"/>
      <c r="BU23" s="19"/>
      <c r="BV23" s="19"/>
      <c r="BW23" s="20"/>
      <c r="BX23" s="18"/>
      <c r="BY23" s="19"/>
      <c r="BZ23" s="19"/>
      <c r="CA23" s="19"/>
      <c r="CB23" s="19"/>
      <c r="CC23" s="20"/>
      <c r="CD23" s="18"/>
      <c r="CE23" s="19"/>
      <c r="CF23" s="19"/>
      <c r="CG23" s="19"/>
      <c r="CH23" s="19"/>
      <c r="CI23" s="20"/>
      <c r="CJ23" s="18"/>
      <c r="CK23" s="19"/>
      <c r="CL23" s="19"/>
      <c r="CM23" s="19"/>
      <c r="CN23" s="19"/>
      <c r="CO23" s="20"/>
      <c r="CP23" s="18"/>
      <c r="CQ23" s="19"/>
      <c r="CR23" s="19"/>
      <c r="CS23" s="19"/>
      <c r="CT23" s="19"/>
      <c r="CU23" s="20"/>
      <c r="CV23" s="18"/>
      <c r="CW23" s="19"/>
      <c r="CX23" s="19"/>
      <c r="CY23" s="19"/>
      <c r="CZ23" s="19"/>
      <c r="DA23" s="20"/>
      <c r="DB23" s="18"/>
      <c r="DC23" s="19"/>
      <c r="DD23" s="19"/>
      <c r="DE23" s="19"/>
      <c r="DF23" s="19"/>
      <c r="DG23" s="20"/>
      <c r="DH23" s="18"/>
      <c r="DI23" s="19"/>
      <c r="DJ23" s="19"/>
      <c r="DK23" s="19"/>
      <c r="DL23" s="19"/>
      <c r="DM23" s="20"/>
      <c r="DN23" s="18"/>
      <c r="DO23" s="19"/>
      <c r="DP23" s="19"/>
      <c r="DQ23" s="19"/>
      <c r="DR23" s="19"/>
      <c r="DS23" s="20"/>
      <c r="DT23" s="18"/>
      <c r="DU23" s="19"/>
      <c r="DV23" s="19"/>
      <c r="DW23" s="19"/>
      <c r="DX23" s="19"/>
      <c r="DY23" s="20"/>
      <c r="DZ23" s="18"/>
      <c r="EA23" s="19"/>
      <c r="EB23" s="52"/>
      <c r="EC23" s="48"/>
      <c r="ED23" s="19"/>
      <c r="EE23" s="20"/>
      <c r="EF23" s="18"/>
      <c r="EG23" s="19"/>
      <c r="EH23" s="19"/>
      <c r="EI23" s="19"/>
      <c r="EJ23" s="19"/>
      <c r="EK23" s="20"/>
      <c r="EL23" s="18"/>
      <c r="EM23" s="19"/>
      <c r="EN23" s="19"/>
      <c r="EO23" s="19"/>
      <c r="EP23" s="19"/>
      <c r="EQ23" s="20"/>
      <c r="ER23" s="18"/>
      <c r="ES23" s="19"/>
      <c r="ET23" s="19"/>
      <c r="EU23" s="19"/>
      <c r="EV23" s="19"/>
      <c r="EW23" s="20"/>
      <c r="EX23" s="18"/>
      <c r="EY23" s="19"/>
      <c r="EZ23" s="19"/>
      <c r="FA23" s="19"/>
      <c r="FB23" s="19"/>
      <c r="FC23" s="20"/>
      <c r="FD23" s="18"/>
      <c r="FE23" s="19"/>
      <c r="FF23" s="19"/>
      <c r="FG23" s="19"/>
      <c r="FH23" s="19"/>
      <c r="FI23" s="20"/>
      <c r="FJ23" s="18"/>
      <c r="FK23" s="19"/>
      <c r="FL23" s="19"/>
      <c r="FM23" s="19"/>
      <c r="FN23" s="19"/>
      <c r="FO23" s="20"/>
      <c r="FP23" s="18"/>
      <c r="FQ23" s="19"/>
      <c r="FR23" s="19"/>
      <c r="FS23" s="19"/>
      <c r="FT23" s="19"/>
      <c r="FU23" s="20"/>
      <c r="FV23" s="18"/>
      <c r="FW23" s="19"/>
      <c r="FX23" s="19"/>
      <c r="FY23" s="19"/>
      <c r="FZ23" s="19"/>
      <c r="GA23" s="20"/>
      <c r="GB23" s="18"/>
      <c r="GC23" s="19"/>
      <c r="GD23" s="19"/>
      <c r="GE23" s="19"/>
      <c r="GF23" s="19"/>
      <c r="GG23" s="20"/>
      <c r="GH23" s="75">
        <f>IFERROR(VLOOKUP($C23,パターン表データ!$B$2:$K$111,9,FALSE),"")</f>
        <v>7</v>
      </c>
      <c r="GI23" s="76">
        <f>IFERROR(VLOOKUP($C23,パターン表データ!$B$2:$K$111,10,FALSE),"")</f>
        <v>-0.75</v>
      </c>
      <c r="GJ23" s="92"/>
      <c r="GK23" s="93"/>
      <c r="GL23" s="94"/>
      <c r="GM23" s="95" t="s">
        <v>182</v>
      </c>
      <c r="GN23" s="96">
        <v>0.35416666666666669</v>
      </c>
      <c r="GO23" s="97" t="s">
        <v>125</v>
      </c>
      <c r="GP23" s="96">
        <v>0.41666666666666669</v>
      </c>
      <c r="GQ23" s="85">
        <f t="shared" si="2"/>
        <v>6.25E-2</v>
      </c>
      <c r="GR23" s="110"/>
      <c r="GS23" s="33"/>
      <c r="GT23" s="21"/>
    </row>
    <row r="24" spans="1:202" ht="44.25" customHeight="1">
      <c r="A24" s="82">
        <f>A23+1</f>
        <v>45765</v>
      </c>
      <c r="B24" s="81">
        <f t="shared" si="1"/>
        <v>6</v>
      </c>
      <c r="C24" s="91" t="s">
        <v>123</v>
      </c>
      <c r="D24" s="79" t="str">
        <f>IFERROR(VLOOKUP($C24,パターン表データ!$B$2:$K$111,2,FALSE),"")</f>
        <v>終日兼業</v>
      </c>
      <c r="E24" s="79" t="str">
        <f>IFERROR(VLOOKUP($C24,パターン表データ!$B$2:$K$111,3,FALSE),"")</f>
        <v>終日兼業</v>
      </c>
      <c r="F24" s="63">
        <f>VLOOKUP($C24,パターン表データ!$B$2:$K$111,4,FALSE)</f>
        <v>0</v>
      </c>
      <c r="G24" s="64" t="str">
        <f>VLOOKUP($C24,パターン表データ!$B$2:$K$111,5,FALSE)</f>
        <v>無</v>
      </c>
      <c r="H24" s="64" t="str">
        <f>VLOOKUP($C24,パターン表データ!$B$2:$K$111,6,FALSE)</f>
        <v>無</v>
      </c>
      <c r="I24" s="64" t="str">
        <f>VLOOKUP($C24,パターン表データ!$B$2:$K$111,7,FALSE)</f>
        <v>無</v>
      </c>
      <c r="J24" s="18"/>
      <c r="K24" s="19"/>
      <c r="L24" s="19"/>
      <c r="M24" s="19"/>
      <c r="N24" s="19"/>
      <c r="O24" s="20"/>
      <c r="P24" s="18"/>
      <c r="Q24" s="19"/>
      <c r="R24" s="19"/>
      <c r="S24" s="19"/>
      <c r="T24" s="19"/>
      <c r="U24" s="20"/>
      <c r="V24" s="18"/>
      <c r="W24" s="19"/>
      <c r="X24" s="59"/>
      <c r="Y24" s="48"/>
      <c r="Z24" s="19"/>
      <c r="AA24" s="52"/>
      <c r="AB24" s="48"/>
      <c r="AC24" s="19"/>
      <c r="AD24" s="19"/>
      <c r="AE24" s="19"/>
      <c r="AF24" s="19"/>
      <c r="AG24" s="20"/>
      <c r="AH24" s="18"/>
      <c r="AI24" s="19"/>
      <c r="AJ24" s="19"/>
      <c r="AK24" s="19"/>
      <c r="AL24" s="19"/>
      <c r="AM24" s="20"/>
      <c r="AN24" s="18"/>
      <c r="AO24" s="19"/>
      <c r="AP24" s="19"/>
      <c r="AQ24" s="19"/>
      <c r="AR24" s="19"/>
      <c r="AS24" s="20"/>
      <c r="AT24" s="18"/>
      <c r="AU24" s="19"/>
      <c r="AV24" s="19"/>
      <c r="AW24" s="19"/>
      <c r="AX24" s="19"/>
      <c r="AY24" s="20"/>
      <c r="AZ24" s="18"/>
      <c r="BA24" s="19"/>
      <c r="BB24" s="19"/>
      <c r="BC24" s="19"/>
      <c r="BD24" s="19"/>
      <c r="BE24" s="20"/>
      <c r="BF24" s="18"/>
      <c r="BG24" s="19"/>
      <c r="BH24" s="19"/>
      <c r="BI24" s="19"/>
      <c r="BJ24" s="19"/>
      <c r="BK24" s="20"/>
      <c r="BL24" s="18"/>
      <c r="BM24" s="19"/>
      <c r="BN24" s="19"/>
      <c r="BO24" s="19"/>
      <c r="BP24" s="19"/>
      <c r="BQ24" s="20"/>
      <c r="BR24" s="18"/>
      <c r="BS24" s="19"/>
      <c r="BT24" s="19"/>
      <c r="BU24" s="19"/>
      <c r="BV24" s="19"/>
      <c r="BW24" s="20"/>
      <c r="BX24" s="18"/>
      <c r="BY24" s="19"/>
      <c r="BZ24" s="19"/>
      <c r="CA24" s="19"/>
      <c r="CB24" s="19"/>
      <c r="CC24" s="20"/>
      <c r="CD24" s="18"/>
      <c r="CE24" s="19"/>
      <c r="CF24" s="19"/>
      <c r="CG24" s="19"/>
      <c r="CH24" s="19"/>
      <c r="CI24" s="20"/>
      <c r="CJ24" s="18"/>
      <c r="CK24" s="19"/>
      <c r="CL24" s="19"/>
      <c r="CM24" s="19"/>
      <c r="CN24" s="19"/>
      <c r="CO24" s="20"/>
      <c r="CP24" s="18"/>
      <c r="CQ24" s="19"/>
      <c r="CR24" s="19"/>
      <c r="CS24" s="19"/>
      <c r="CT24" s="19"/>
      <c r="CU24" s="20"/>
      <c r="CV24" s="18"/>
      <c r="CW24" s="19"/>
      <c r="CX24" s="19"/>
      <c r="CY24" s="19"/>
      <c r="CZ24" s="19"/>
      <c r="DA24" s="20"/>
      <c r="DB24" s="18"/>
      <c r="DC24" s="19"/>
      <c r="DD24" s="19"/>
      <c r="DE24" s="19"/>
      <c r="DF24" s="19"/>
      <c r="DG24" s="20"/>
      <c r="DH24" s="18"/>
      <c r="DI24" s="19"/>
      <c r="DJ24" s="19"/>
      <c r="DK24" s="19"/>
      <c r="DL24" s="19"/>
      <c r="DM24" s="20"/>
      <c r="DN24" s="18"/>
      <c r="DO24" s="19"/>
      <c r="DP24" s="19"/>
      <c r="DQ24" s="19"/>
      <c r="DR24" s="19"/>
      <c r="DS24" s="20"/>
      <c r="DT24" s="18"/>
      <c r="DU24" s="19"/>
      <c r="DV24" s="19"/>
      <c r="DW24" s="19"/>
      <c r="DX24" s="19"/>
      <c r="DY24" s="20"/>
      <c r="DZ24" s="18"/>
      <c r="EA24" s="19"/>
      <c r="EB24" s="52"/>
      <c r="EC24" s="48"/>
      <c r="ED24" s="19"/>
      <c r="EE24" s="20"/>
      <c r="EF24" s="18"/>
      <c r="EG24" s="19"/>
      <c r="EH24" s="19"/>
      <c r="EI24" s="19"/>
      <c r="EJ24" s="19"/>
      <c r="EK24" s="20"/>
      <c r="EL24" s="18"/>
      <c r="EM24" s="19"/>
      <c r="EN24" s="19"/>
      <c r="EO24" s="19"/>
      <c r="EP24" s="19"/>
      <c r="EQ24" s="20"/>
      <c r="ER24" s="18"/>
      <c r="ES24" s="19"/>
      <c r="ET24" s="19"/>
      <c r="EU24" s="19"/>
      <c r="EV24" s="19"/>
      <c r="EW24" s="20"/>
      <c r="EX24" s="18"/>
      <c r="EY24" s="19"/>
      <c r="EZ24" s="19"/>
      <c r="FA24" s="19"/>
      <c r="FB24" s="19"/>
      <c r="FC24" s="20"/>
      <c r="FD24" s="18"/>
      <c r="FE24" s="19"/>
      <c r="FF24" s="19"/>
      <c r="FG24" s="19"/>
      <c r="FH24" s="19"/>
      <c r="FI24" s="20"/>
      <c r="FJ24" s="18"/>
      <c r="FK24" s="19"/>
      <c r="FL24" s="19"/>
      <c r="FM24" s="19"/>
      <c r="FN24" s="19"/>
      <c r="FO24" s="20"/>
      <c r="FP24" s="18"/>
      <c r="FQ24" s="19"/>
      <c r="FR24" s="19"/>
      <c r="FS24" s="19"/>
      <c r="FT24" s="19"/>
      <c r="FU24" s="20"/>
      <c r="FV24" s="18"/>
      <c r="FW24" s="19"/>
      <c r="FX24" s="19"/>
      <c r="FY24" s="19"/>
      <c r="FZ24" s="19"/>
      <c r="GA24" s="20"/>
      <c r="GB24" s="18"/>
      <c r="GC24" s="19"/>
      <c r="GD24" s="19"/>
      <c r="GE24" s="19"/>
      <c r="GF24" s="19"/>
      <c r="GG24" s="20"/>
      <c r="GH24" s="75">
        <f>IFERROR(VLOOKUP($C24,パターン表データ!$B$2:$K$111,9,FALSE),"")</f>
        <v>0</v>
      </c>
      <c r="GI24" s="76">
        <f>IFERROR(VLOOKUP($C24,パターン表データ!$B$2:$K$111,10,FALSE),"")</f>
        <v>-7.75</v>
      </c>
      <c r="GJ24" s="92"/>
      <c r="GK24" s="93"/>
      <c r="GL24" s="94"/>
      <c r="GM24" s="95" t="s">
        <v>181</v>
      </c>
      <c r="GN24" s="96">
        <v>0.375</v>
      </c>
      <c r="GO24" s="97" t="s">
        <v>125</v>
      </c>
      <c r="GP24" s="96">
        <v>0.70833333333333337</v>
      </c>
      <c r="GQ24" s="85">
        <f t="shared" si="2"/>
        <v>0.33333333333333337</v>
      </c>
      <c r="GR24" s="110"/>
      <c r="GS24" s="33"/>
      <c r="GT24" s="21"/>
    </row>
    <row r="25" spans="1:202" ht="44.25" customHeight="1">
      <c r="A25" s="82">
        <f t="shared" si="3"/>
        <v>45766</v>
      </c>
      <c r="B25" s="81">
        <f t="shared" si="1"/>
        <v>7</v>
      </c>
      <c r="C25" s="91" t="s">
        <v>5</v>
      </c>
      <c r="D25" s="79" t="str">
        <f>IFERROR(VLOOKUP($C25,パターン表データ!$B$2:$K$111,2,FALSE),"")</f>
        <v>週休日等</v>
      </c>
      <c r="E25" s="79" t="str">
        <f>IFERROR(VLOOKUP($C25,パターン表データ!$B$2:$K$111,3,FALSE),"")</f>
        <v>週休日等</v>
      </c>
      <c r="F25" s="63">
        <f>VLOOKUP($C25,パターン表データ!$B$2:$K$111,4,FALSE)</f>
        <v>0</v>
      </c>
      <c r="G25" s="64" t="str">
        <f>VLOOKUP($C25,パターン表データ!$B$2:$K$111,5,FALSE)</f>
        <v>無</v>
      </c>
      <c r="H25" s="64" t="str">
        <f>VLOOKUP($C25,パターン表データ!$B$2:$K$111,6,FALSE)</f>
        <v>無</v>
      </c>
      <c r="I25" s="64" t="str">
        <f>VLOOKUP($C25,パターン表データ!$B$2:$K$111,7,FALSE)</f>
        <v>無</v>
      </c>
      <c r="J25" s="18"/>
      <c r="K25" s="19"/>
      <c r="L25" s="19"/>
      <c r="M25" s="19"/>
      <c r="N25" s="19"/>
      <c r="O25" s="20"/>
      <c r="P25" s="18"/>
      <c r="Q25" s="19"/>
      <c r="R25" s="19"/>
      <c r="S25" s="19"/>
      <c r="T25" s="19"/>
      <c r="U25" s="20"/>
      <c r="V25" s="18"/>
      <c r="W25" s="19"/>
      <c r="X25" s="59"/>
      <c r="Y25" s="48"/>
      <c r="Z25" s="19"/>
      <c r="AA25" s="52"/>
      <c r="AB25" s="48"/>
      <c r="AC25" s="19"/>
      <c r="AD25" s="19"/>
      <c r="AE25" s="19"/>
      <c r="AF25" s="19"/>
      <c r="AG25" s="20"/>
      <c r="AH25" s="18"/>
      <c r="AI25" s="19"/>
      <c r="AJ25" s="19"/>
      <c r="AK25" s="19"/>
      <c r="AL25" s="19"/>
      <c r="AM25" s="20"/>
      <c r="AN25" s="18"/>
      <c r="AO25" s="19"/>
      <c r="AP25" s="19"/>
      <c r="AQ25" s="19"/>
      <c r="AR25" s="19"/>
      <c r="AS25" s="20"/>
      <c r="AT25" s="18"/>
      <c r="AU25" s="19"/>
      <c r="AV25" s="19"/>
      <c r="AW25" s="19"/>
      <c r="AX25" s="19"/>
      <c r="AY25" s="20"/>
      <c r="AZ25" s="18"/>
      <c r="BA25" s="19"/>
      <c r="BB25" s="19"/>
      <c r="BC25" s="19"/>
      <c r="BD25" s="19"/>
      <c r="BE25" s="20"/>
      <c r="BF25" s="18"/>
      <c r="BG25" s="19"/>
      <c r="BH25" s="19"/>
      <c r="BI25" s="19"/>
      <c r="BJ25" s="19"/>
      <c r="BK25" s="20"/>
      <c r="BL25" s="18"/>
      <c r="BM25" s="19"/>
      <c r="BN25" s="19"/>
      <c r="BO25" s="19"/>
      <c r="BP25" s="19"/>
      <c r="BQ25" s="20"/>
      <c r="BR25" s="18"/>
      <c r="BS25" s="19"/>
      <c r="BT25" s="19"/>
      <c r="BU25" s="19"/>
      <c r="BV25" s="19"/>
      <c r="BW25" s="20"/>
      <c r="BX25" s="18"/>
      <c r="BY25" s="19"/>
      <c r="BZ25" s="19"/>
      <c r="CA25" s="19"/>
      <c r="CB25" s="19"/>
      <c r="CC25" s="20"/>
      <c r="CD25" s="18"/>
      <c r="CE25" s="19"/>
      <c r="CF25" s="19"/>
      <c r="CG25" s="19"/>
      <c r="CH25" s="19"/>
      <c r="CI25" s="20"/>
      <c r="CJ25" s="18"/>
      <c r="CK25" s="19"/>
      <c r="CL25" s="19"/>
      <c r="CM25" s="19"/>
      <c r="CN25" s="19"/>
      <c r="CO25" s="20"/>
      <c r="CP25" s="18"/>
      <c r="CQ25" s="19"/>
      <c r="CR25" s="19"/>
      <c r="CS25" s="19"/>
      <c r="CT25" s="19"/>
      <c r="CU25" s="20"/>
      <c r="CV25" s="18"/>
      <c r="CW25" s="19"/>
      <c r="CX25" s="19"/>
      <c r="CY25" s="19"/>
      <c r="CZ25" s="19"/>
      <c r="DA25" s="20"/>
      <c r="DB25" s="18"/>
      <c r="DC25" s="19"/>
      <c r="DD25" s="19"/>
      <c r="DE25" s="19"/>
      <c r="DF25" s="19"/>
      <c r="DG25" s="20"/>
      <c r="DH25" s="18"/>
      <c r="DI25" s="19"/>
      <c r="DJ25" s="19"/>
      <c r="DK25" s="19"/>
      <c r="DL25" s="19"/>
      <c r="DM25" s="20"/>
      <c r="DN25" s="18"/>
      <c r="DO25" s="19"/>
      <c r="DP25" s="19"/>
      <c r="DQ25" s="19"/>
      <c r="DR25" s="19"/>
      <c r="DS25" s="20"/>
      <c r="DT25" s="18"/>
      <c r="DU25" s="19"/>
      <c r="DV25" s="19"/>
      <c r="DW25" s="19"/>
      <c r="DX25" s="19"/>
      <c r="DY25" s="20"/>
      <c r="DZ25" s="18"/>
      <c r="EA25" s="19"/>
      <c r="EB25" s="52"/>
      <c r="EC25" s="48"/>
      <c r="ED25" s="19"/>
      <c r="EE25" s="20"/>
      <c r="EF25" s="18"/>
      <c r="EG25" s="19"/>
      <c r="EH25" s="19"/>
      <c r="EI25" s="19"/>
      <c r="EJ25" s="19"/>
      <c r="EK25" s="20"/>
      <c r="EL25" s="18"/>
      <c r="EM25" s="19"/>
      <c r="EN25" s="19"/>
      <c r="EO25" s="19"/>
      <c r="EP25" s="19"/>
      <c r="EQ25" s="20"/>
      <c r="ER25" s="18"/>
      <c r="ES25" s="19"/>
      <c r="ET25" s="19"/>
      <c r="EU25" s="19"/>
      <c r="EV25" s="19"/>
      <c r="EW25" s="20"/>
      <c r="EX25" s="18"/>
      <c r="EY25" s="19"/>
      <c r="EZ25" s="19"/>
      <c r="FA25" s="19"/>
      <c r="FB25" s="19"/>
      <c r="FC25" s="20"/>
      <c r="FD25" s="18"/>
      <c r="FE25" s="19"/>
      <c r="FF25" s="19"/>
      <c r="FG25" s="19"/>
      <c r="FH25" s="19"/>
      <c r="FI25" s="20"/>
      <c r="FJ25" s="18"/>
      <c r="FK25" s="19"/>
      <c r="FL25" s="19"/>
      <c r="FM25" s="19"/>
      <c r="FN25" s="19"/>
      <c r="FO25" s="20"/>
      <c r="FP25" s="18"/>
      <c r="FQ25" s="19"/>
      <c r="FR25" s="19"/>
      <c r="FS25" s="19"/>
      <c r="FT25" s="19"/>
      <c r="FU25" s="20"/>
      <c r="FV25" s="18"/>
      <c r="FW25" s="19"/>
      <c r="FX25" s="19"/>
      <c r="FY25" s="19"/>
      <c r="FZ25" s="19"/>
      <c r="GA25" s="20"/>
      <c r="GB25" s="18"/>
      <c r="GC25" s="19"/>
      <c r="GD25" s="19"/>
      <c r="GE25" s="19"/>
      <c r="GF25" s="19"/>
      <c r="GG25" s="20"/>
      <c r="GH25" s="75">
        <f>IFERROR(VLOOKUP($C25,パターン表データ!$B$2:$K$111,9,FALSE),"")</f>
        <v>0</v>
      </c>
      <c r="GI25" s="76">
        <f>IFERROR(VLOOKUP($C25,パターン表データ!$B$2:$K$111,10,FALSE),"")</f>
        <v>0</v>
      </c>
      <c r="GJ25" s="92"/>
      <c r="GK25" s="93"/>
      <c r="GL25" s="94"/>
      <c r="GM25" s="95" t="s">
        <v>124</v>
      </c>
      <c r="GN25" s="96">
        <v>0.75</v>
      </c>
      <c r="GO25" s="97" t="s">
        <v>125</v>
      </c>
      <c r="GP25" s="96">
        <v>0.33333333333333331</v>
      </c>
      <c r="GQ25" s="85">
        <f t="shared" si="2"/>
        <v>0</v>
      </c>
      <c r="GR25" s="110" t="s">
        <v>183</v>
      </c>
      <c r="GS25" s="33"/>
      <c r="GT25" s="21"/>
    </row>
    <row r="26" spans="1:202" ht="44.25" customHeight="1">
      <c r="A26" s="82">
        <f t="shared" si="3"/>
        <v>45767</v>
      </c>
      <c r="B26" s="81">
        <f t="shared" si="1"/>
        <v>1</v>
      </c>
      <c r="C26" s="91" t="s">
        <v>85</v>
      </c>
      <c r="D26" s="79" t="str">
        <f>IFERROR(VLOOKUP($C26,パターン表データ!$B$2:$K$111,2,FALSE),"")</f>
        <v>週休日等</v>
      </c>
      <c r="E26" s="79" t="str">
        <f>IFERROR(VLOOKUP($C26,パターン表データ!$B$2:$K$111,3,FALSE),"")</f>
        <v>週休日等</v>
      </c>
      <c r="F26" s="63">
        <f>VLOOKUP($C26,パターン表データ!$B$2:$K$111,4,FALSE)</f>
        <v>0</v>
      </c>
      <c r="G26" s="64" t="str">
        <f>VLOOKUP($C26,パターン表データ!$B$2:$K$111,5,FALSE)</f>
        <v>無</v>
      </c>
      <c r="H26" s="64" t="str">
        <f>VLOOKUP($C26,パターン表データ!$B$2:$K$111,6,FALSE)</f>
        <v>無</v>
      </c>
      <c r="I26" s="64" t="str">
        <f>VLOOKUP($C26,パターン表データ!$B$2:$K$111,7,FALSE)</f>
        <v>無</v>
      </c>
      <c r="J26" s="18"/>
      <c r="K26" s="19"/>
      <c r="L26" s="19"/>
      <c r="M26" s="19"/>
      <c r="N26" s="19"/>
      <c r="O26" s="20"/>
      <c r="P26" s="18"/>
      <c r="Q26" s="19"/>
      <c r="R26" s="19"/>
      <c r="S26" s="19"/>
      <c r="T26" s="19"/>
      <c r="U26" s="20"/>
      <c r="V26" s="18"/>
      <c r="W26" s="19"/>
      <c r="X26" s="59"/>
      <c r="Y26" s="48"/>
      <c r="Z26" s="19"/>
      <c r="AA26" s="52"/>
      <c r="AB26" s="48"/>
      <c r="AC26" s="19"/>
      <c r="AD26" s="19"/>
      <c r="AE26" s="19"/>
      <c r="AF26" s="19"/>
      <c r="AG26" s="20"/>
      <c r="AH26" s="18"/>
      <c r="AI26" s="19"/>
      <c r="AJ26" s="19"/>
      <c r="AK26" s="19"/>
      <c r="AL26" s="19"/>
      <c r="AM26" s="20"/>
      <c r="AN26" s="18"/>
      <c r="AO26" s="19"/>
      <c r="AP26" s="19"/>
      <c r="AQ26" s="19"/>
      <c r="AR26" s="19"/>
      <c r="AS26" s="20"/>
      <c r="AT26" s="18"/>
      <c r="AU26" s="19"/>
      <c r="AV26" s="19"/>
      <c r="AW26" s="19"/>
      <c r="AX26" s="19"/>
      <c r="AY26" s="20"/>
      <c r="AZ26" s="18"/>
      <c r="BA26" s="19"/>
      <c r="BB26" s="19"/>
      <c r="BC26" s="19"/>
      <c r="BD26" s="19"/>
      <c r="BE26" s="20"/>
      <c r="BF26" s="18"/>
      <c r="BG26" s="19"/>
      <c r="BH26" s="19"/>
      <c r="BI26" s="19"/>
      <c r="BJ26" s="19"/>
      <c r="BK26" s="20"/>
      <c r="BL26" s="18"/>
      <c r="BM26" s="19"/>
      <c r="BN26" s="19"/>
      <c r="BO26" s="19"/>
      <c r="BP26" s="19"/>
      <c r="BQ26" s="20"/>
      <c r="BR26" s="18"/>
      <c r="BS26" s="19"/>
      <c r="BT26" s="19"/>
      <c r="BU26" s="19"/>
      <c r="BV26" s="19"/>
      <c r="BW26" s="20"/>
      <c r="BX26" s="18"/>
      <c r="BY26" s="19"/>
      <c r="BZ26" s="19"/>
      <c r="CA26" s="19"/>
      <c r="CB26" s="19"/>
      <c r="CC26" s="20"/>
      <c r="CD26" s="18"/>
      <c r="CE26" s="19"/>
      <c r="CF26" s="19"/>
      <c r="CG26" s="19"/>
      <c r="CH26" s="19"/>
      <c r="CI26" s="20"/>
      <c r="CJ26" s="18"/>
      <c r="CK26" s="19"/>
      <c r="CL26" s="19"/>
      <c r="CM26" s="19"/>
      <c r="CN26" s="19"/>
      <c r="CO26" s="20"/>
      <c r="CP26" s="18"/>
      <c r="CQ26" s="19"/>
      <c r="CR26" s="19"/>
      <c r="CS26" s="19"/>
      <c r="CT26" s="19"/>
      <c r="CU26" s="20"/>
      <c r="CV26" s="18"/>
      <c r="CW26" s="19"/>
      <c r="CX26" s="19"/>
      <c r="CY26" s="19"/>
      <c r="CZ26" s="19"/>
      <c r="DA26" s="20"/>
      <c r="DB26" s="18"/>
      <c r="DC26" s="19"/>
      <c r="DD26" s="19"/>
      <c r="DE26" s="19"/>
      <c r="DF26" s="19"/>
      <c r="DG26" s="20"/>
      <c r="DH26" s="18"/>
      <c r="DI26" s="19"/>
      <c r="DJ26" s="19"/>
      <c r="DK26" s="19"/>
      <c r="DL26" s="19"/>
      <c r="DM26" s="20"/>
      <c r="DN26" s="18"/>
      <c r="DO26" s="19"/>
      <c r="DP26" s="19"/>
      <c r="DQ26" s="19"/>
      <c r="DR26" s="19"/>
      <c r="DS26" s="20"/>
      <c r="DT26" s="18"/>
      <c r="DU26" s="19"/>
      <c r="DV26" s="19"/>
      <c r="DW26" s="19"/>
      <c r="DX26" s="19"/>
      <c r="DY26" s="20"/>
      <c r="DZ26" s="18"/>
      <c r="EA26" s="19"/>
      <c r="EB26" s="52"/>
      <c r="EC26" s="48"/>
      <c r="ED26" s="19"/>
      <c r="EE26" s="20"/>
      <c r="EF26" s="18"/>
      <c r="EG26" s="19"/>
      <c r="EH26" s="19"/>
      <c r="EI26" s="19"/>
      <c r="EJ26" s="19"/>
      <c r="EK26" s="20"/>
      <c r="EL26" s="18"/>
      <c r="EM26" s="19"/>
      <c r="EN26" s="19"/>
      <c r="EO26" s="19"/>
      <c r="EP26" s="19"/>
      <c r="EQ26" s="20"/>
      <c r="ER26" s="18"/>
      <c r="ES26" s="19"/>
      <c r="ET26" s="19"/>
      <c r="EU26" s="19"/>
      <c r="EV26" s="19"/>
      <c r="EW26" s="20"/>
      <c r="EX26" s="18"/>
      <c r="EY26" s="19"/>
      <c r="EZ26" s="19"/>
      <c r="FA26" s="19"/>
      <c r="FB26" s="19"/>
      <c r="FC26" s="20"/>
      <c r="FD26" s="18"/>
      <c r="FE26" s="19"/>
      <c r="FF26" s="19"/>
      <c r="FG26" s="19"/>
      <c r="FH26" s="19"/>
      <c r="FI26" s="20"/>
      <c r="FJ26" s="18"/>
      <c r="FK26" s="19"/>
      <c r="FL26" s="19"/>
      <c r="FM26" s="19"/>
      <c r="FN26" s="19"/>
      <c r="FO26" s="20"/>
      <c r="FP26" s="18"/>
      <c r="FQ26" s="19"/>
      <c r="FR26" s="19"/>
      <c r="FS26" s="19"/>
      <c r="FT26" s="19"/>
      <c r="FU26" s="20"/>
      <c r="FV26" s="18"/>
      <c r="FW26" s="19"/>
      <c r="FX26" s="19"/>
      <c r="FY26" s="19"/>
      <c r="FZ26" s="19"/>
      <c r="GA26" s="20"/>
      <c r="GB26" s="18"/>
      <c r="GC26" s="19"/>
      <c r="GD26" s="19"/>
      <c r="GE26" s="19"/>
      <c r="GF26" s="19"/>
      <c r="GG26" s="20"/>
      <c r="GH26" s="75">
        <f>IFERROR(VLOOKUP($C26,パターン表データ!$B$2:$K$111,9,FALSE),"")</f>
        <v>0</v>
      </c>
      <c r="GI26" s="76">
        <f>IFERROR(VLOOKUP($C26,パターン表データ!$B$2:$K$111,10,FALSE),"")</f>
        <v>0</v>
      </c>
      <c r="GJ26" s="92"/>
      <c r="GK26" s="93" t="s">
        <v>102</v>
      </c>
      <c r="GL26" s="94"/>
      <c r="GM26" s="95"/>
      <c r="GN26" s="96"/>
      <c r="GO26" s="97" t="s">
        <v>125</v>
      </c>
      <c r="GP26" s="96"/>
      <c r="GQ26" s="85">
        <f t="shared" ref="GQ26" si="4">IF(GR26="有", 0, GP26 - GN26)</f>
        <v>0</v>
      </c>
      <c r="GR26" s="110"/>
      <c r="GS26" s="33"/>
      <c r="GT26" s="21"/>
    </row>
    <row r="27" spans="1:202" ht="44.25" customHeight="1">
      <c r="A27" s="82">
        <f t="shared" si="3"/>
        <v>45768</v>
      </c>
      <c r="B27" s="81">
        <f t="shared" si="1"/>
        <v>2</v>
      </c>
      <c r="C27" s="91" t="s">
        <v>219</v>
      </c>
      <c r="D27" s="79">
        <f>IFERROR(VLOOKUP($C27,パターン表データ!$B$2:$K$111,2,FALSE),"")</f>
        <v>0.35416666666666669</v>
      </c>
      <c r="E27" s="79">
        <f>IFERROR(VLOOKUP($C27,パターン表データ!$B$2:$K$111,3,FALSE),"")</f>
        <v>0.72916666666666663</v>
      </c>
      <c r="F27" s="63">
        <f>VLOOKUP($C27,パターン表データ!$B$2:$K$111,4,FALSE)</f>
        <v>0.72569444444444453</v>
      </c>
      <c r="G27" s="64">
        <f>VLOOKUP($C27,パターン表データ!$B$2:$K$111,5,FALSE)</f>
        <v>0.5</v>
      </c>
      <c r="H27" s="64">
        <f>VLOOKUP($C27,パターン表データ!$B$2:$K$111,6,FALSE)</f>
        <v>0.54166666666666663</v>
      </c>
      <c r="I27" s="64">
        <f>VLOOKUP($C27,パターン表データ!$B$2:$K$111,7,FALSE)</f>
        <v>0.53819444444444442</v>
      </c>
      <c r="J27" s="18"/>
      <c r="K27" s="19"/>
      <c r="L27" s="19"/>
      <c r="M27" s="19"/>
      <c r="N27" s="19"/>
      <c r="O27" s="20"/>
      <c r="P27" s="18"/>
      <c r="Q27" s="19"/>
      <c r="R27" s="19"/>
      <c r="S27" s="19"/>
      <c r="T27" s="19"/>
      <c r="U27" s="20"/>
      <c r="V27" s="18"/>
      <c r="W27" s="19"/>
      <c r="X27" s="59"/>
      <c r="Y27" s="48"/>
      <c r="Z27" s="19"/>
      <c r="AA27" s="52"/>
      <c r="AB27" s="48"/>
      <c r="AC27" s="19"/>
      <c r="AD27" s="19"/>
      <c r="AE27" s="19"/>
      <c r="AF27" s="19"/>
      <c r="AG27" s="20"/>
      <c r="AH27" s="18"/>
      <c r="AI27" s="19"/>
      <c r="AJ27" s="19"/>
      <c r="AK27" s="19"/>
      <c r="AL27" s="19"/>
      <c r="AM27" s="20"/>
      <c r="AN27" s="18"/>
      <c r="AO27" s="19"/>
      <c r="AP27" s="19"/>
      <c r="AQ27" s="19"/>
      <c r="AR27" s="19"/>
      <c r="AS27" s="20"/>
      <c r="AT27" s="18"/>
      <c r="AU27" s="19"/>
      <c r="AV27" s="19"/>
      <c r="AW27" s="19"/>
      <c r="AX27" s="19"/>
      <c r="AY27" s="20"/>
      <c r="AZ27" s="18"/>
      <c r="BA27" s="19"/>
      <c r="BB27" s="19"/>
      <c r="BC27" s="19"/>
      <c r="BD27" s="19"/>
      <c r="BE27" s="20"/>
      <c r="BF27" s="18"/>
      <c r="BG27" s="19"/>
      <c r="BH27" s="19"/>
      <c r="BI27" s="19"/>
      <c r="BJ27" s="19"/>
      <c r="BK27" s="20"/>
      <c r="BL27" s="18"/>
      <c r="BM27" s="19"/>
      <c r="BN27" s="19"/>
      <c r="BO27" s="19"/>
      <c r="BP27" s="19"/>
      <c r="BQ27" s="20"/>
      <c r="BR27" s="18"/>
      <c r="BS27" s="19"/>
      <c r="BT27" s="19"/>
      <c r="BU27" s="19"/>
      <c r="BV27" s="19"/>
      <c r="BW27" s="20"/>
      <c r="BX27" s="18"/>
      <c r="BY27" s="19"/>
      <c r="BZ27" s="19"/>
      <c r="CA27" s="19"/>
      <c r="CB27" s="19"/>
      <c r="CC27" s="20"/>
      <c r="CD27" s="18"/>
      <c r="CE27" s="19"/>
      <c r="CF27" s="19"/>
      <c r="CG27" s="19"/>
      <c r="CH27" s="19"/>
      <c r="CI27" s="20"/>
      <c r="CJ27" s="18"/>
      <c r="CK27" s="19"/>
      <c r="CL27" s="19"/>
      <c r="CM27" s="19"/>
      <c r="CN27" s="19"/>
      <c r="CO27" s="20"/>
      <c r="CP27" s="18"/>
      <c r="CQ27" s="19"/>
      <c r="CR27" s="19"/>
      <c r="CS27" s="19"/>
      <c r="CT27" s="19"/>
      <c r="CU27" s="20"/>
      <c r="CV27" s="18"/>
      <c r="CW27" s="19"/>
      <c r="CX27" s="19"/>
      <c r="CY27" s="19"/>
      <c r="CZ27" s="19"/>
      <c r="DA27" s="20"/>
      <c r="DB27" s="18"/>
      <c r="DC27" s="19"/>
      <c r="DD27" s="19"/>
      <c r="DE27" s="19"/>
      <c r="DF27" s="19"/>
      <c r="DG27" s="20"/>
      <c r="DH27" s="18"/>
      <c r="DI27" s="19"/>
      <c r="DJ27" s="19"/>
      <c r="DK27" s="19"/>
      <c r="DL27" s="19"/>
      <c r="DM27" s="20"/>
      <c r="DN27" s="18"/>
      <c r="DO27" s="19"/>
      <c r="DP27" s="19"/>
      <c r="DQ27" s="19"/>
      <c r="DR27" s="19"/>
      <c r="DS27" s="20"/>
      <c r="DT27" s="18"/>
      <c r="DU27" s="19"/>
      <c r="DV27" s="19"/>
      <c r="DW27" s="19"/>
      <c r="DX27" s="19"/>
      <c r="DY27" s="20"/>
      <c r="DZ27" s="18"/>
      <c r="EA27" s="19"/>
      <c r="EB27" s="52"/>
      <c r="EC27" s="48"/>
      <c r="ED27" s="19"/>
      <c r="EE27" s="20"/>
      <c r="EF27" s="18"/>
      <c r="EG27" s="19"/>
      <c r="EH27" s="19"/>
      <c r="EI27" s="19"/>
      <c r="EJ27" s="19"/>
      <c r="EK27" s="20"/>
      <c r="EL27" s="18"/>
      <c r="EM27" s="19"/>
      <c r="EN27" s="19"/>
      <c r="EO27" s="19"/>
      <c r="EP27" s="19"/>
      <c r="EQ27" s="20"/>
      <c r="ER27" s="18"/>
      <c r="ES27" s="19"/>
      <c r="ET27" s="19"/>
      <c r="EU27" s="19"/>
      <c r="EV27" s="19"/>
      <c r="EW27" s="20"/>
      <c r="EX27" s="18"/>
      <c r="EY27" s="19"/>
      <c r="EZ27" s="19"/>
      <c r="FA27" s="19"/>
      <c r="FB27" s="19"/>
      <c r="FC27" s="20"/>
      <c r="FD27" s="18"/>
      <c r="FE27" s="19"/>
      <c r="FF27" s="19"/>
      <c r="FG27" s="19"/>
      <c r="FH27" s="19"/>
      <c r="FI27" s="20"/>
      <c r="FJ27" s="18"/>
      <c r="FK27" s="19"/>
      <c r="FL27" s="19"/>
      <c r="FM27" s="19"/>
      <c r="FN27" s="19"/>
      <c r="FO27" s="20"/>
      <c r="FP27" s="18"/>
      <c r="FQ27" s="19"/>
      <c r="FR27" s="19"/>
      <c r="FS27" s="19"/>
      <c r="FT27" s="19"/>
      <c r="FU27" s="20"/>
      <c r="FV27" s="18"/>
      <c r="FW27" s="19"/>
      <c r="FX27" s="19"/>
      <c r="FY27" s="19"/>
      <c r="FZ27" s="19"/>
      <c r="GA27" s="20"/>
      <c r="GB27" s="18"/>
      <c r="GC27" s="19"/>
      <c r="GD27" s="19"/>
      <c r="GE27" s="19"/>
      <c r="GF27" s="19"/>
      <c r="GG27" s="20"/>
      <c r="GH27" s="75">
        <f>IFERROR(VLOOKUP($C27,パターン表データ!$B$2:$K$111,9,FALSE),"")</f>
        <v>7.9999999999999982</v>
      </c>
      <c r="GI27" s="76">
        <f>IFERROR(VLOOKUP($C27,パターン表データ!$B$2:$K$111,10,FALSE),"")</f>
        <v>0.24999999999999822</v>
      </c>
      <c r="GJ27" s="92"/>
      <c r="GK27" s="93"/>
      <c r="GL27" s="94"/>
      <c r="GM27" s="95"/>
      <c r="GN27" s="96"/>
      <c r="GO27" s="97" t="s">
        <v>125</v>
      </c>
      <c r="GP27" s="96"/>
      <c r="GQ27" s="85">
        <f t="shared" si="2"/>
        <v>0</v>
      </c>
      <c r="GR27" s="110"/>
      <c r="GS27" s="33"/>
      <c r="GT27" s="21"/>
    </row>
    <row r="28" spans="1:202" ht="44.25" customHeight="1">
      <c r="A28" s="82">
        <f t="shared" si="3"/>
        <v>45769</v>
      </c>
      <c r="B28" s="81">
        <f t="shared" si="1"/>
        <v>3</v>
      </c>
      <c r="C28" s="91" t="s">
        <v>160</v>
      </c>
      <c r="D28" s="79">
        <f>IFERROR(VLOOKUP($C28,パターン表データ!$B$2:$K$111,2,FALSE),"")</f>
        <v>0.33333333333333331</v>
      </c>
      <c r="E28" s="79">
        <f>IFERROR(VLOOKUP($C28,パターン表データ!$B$2:$K$111,3,FALSE),"")</f>
        <v>0.79166666666666663</v>
      </c>
      <c r="F28" s="63">
        <f>VLOOKUP($C28,パターン表データ!$B$2:$K$111,4,FALSE)</f>
        <v>0.78819444444444453</v>
      </c>
      <c r="G28" s="64">
        <f>VLOOKUP($C28,パターン表データ!$B$2:$K$111,5,FALSE)</f>
        <v>0.5</v>
      </c>
      <c r="H28" s="64">
        <f>VLOOKUP($C28,パターン表データ!$B$2:$K$111,6,FALSE)</f>
        <v>0.54166666666666663</v>
      </c>
      <c r="I28" s="64">
        <f>VLOOKUP($C28,パターン表データ!$B$2:$K$111,7,FALSE)</f>
        <v>0.53819444444444442</v>
      </c>
      <c r="J28" s="18"/>
      <c r="K28" s="19"/>
      <c r="L28" s="19"/>
      <c r="M28" s="19"/>
      <c r="N28" s="19"/>
      <c r="O28" s="20"/>
      <c r="P28" s="18"/>
      <c r="Q28" s="19"/>
      <c r="R28" s="19"/>
      <c r="S28" s="19"/>
      <c r="T28" s="19"/>
      <c r="U28" s="20"/>
      <c r="V28" s="18"/>
      <c r="W28" s="19"/>
      <c r="X28" s="59"/>
      <c r="Y28" s="48"/>
      <c r="Z28" s="19"/>
      <c r="AA28" s="52"/>
      <c r="AB28" s="48"/>
      <c r="AC28" s="19"/>
      <c r="AD28" s="19"/>
      <c r="AE28" s="19"/>
      <c r="AF28" s="19"/>
      <c r="AG28" s="20"/>
      <c r="AH28" s="18"/>
      <c r="AI28" s="19"/>
      <c r="AJ28" s="19"/>
      <c r="AK28" s="19"/>
      <c r="AL28" s="19"/>
      <c r="AM28" s="20"/>
      <c r="AN28" s="18"/>
      <c r="AO28" s="19"/>
      <c r="AP28" s="19"/>
      <c r="AQ28" s="19"/>
      <c r="AR28" s="19"/>
      <c r="AS28" s="20"/>
      <c r="AT28" s="18"/>
      <c r="AU28" s="19"/>
      <c r="AV28" s="19"/>
      <c r="AW28" s="19"/>
      <c r="AX28" s="19"/>
      <c r="AY28" s="20"/>
      <c r="AZ28" s="18"/>
      <c r="BA28" s="19"/>
      <c r="BB28" s="19"/>
      <c r="BC28" s="19"/>
      <c r="BD28" s="19"/>
      <c r="BE28" s="20"/>
      <c r="BF28" s="18"/>
      <c r="BG28" s="19"/>
      <c r="BH28" s="19"/>
      <c r="BI28" s="19"/>
      <c r="BJ28" s="19"/>
      <c r="BK28" s="20"/>
      <c r="BL28" s="18"/>
      <c r="BM28" s="19"/>
      <c r="BN28" s="19"/>
      <c r="BO28" s="19"/>
      <c r="BP28" s="19"/>
      <c r="BQ28" s="20"/>
      <c r="BR28" s="18"/>
      <c r="BS28" s="19"/>
      <c r="BT28" s="19"/>
      <c r="BU28" s="19"/>
      <c r="BV28" s="19"/>
      <c r="BW28" s="20"/>
      <c r="BX28" s="18"/>
      <c r="BY28" s="19"/>
      <c r="BZ28" s="19"/>
      <c r="CA28" s="19"/>
      <c r="CB28" s="19"/>
      <c r="CC28" s="20"/>
      <c r="CD28" s="18"/>
      <c r="CE28" s="19"/>
      <c r="CF28" s="19"/>
      <c r="CG28" s="19"/>
      <c r="CH28" s="19"/>
      <c r="CI28" s="20"/>
      <c r="CJ28" s="18"/>
      <c r="CK28" s="19"/>
      <c r="CL28" s="19"/>
      <c r="CM28" s="19"/>
      <c r="CN28" s="19"/>
      <c r="CO28" s="20"/>
      <c r="CP28" s="18"/>
      <c r="CQ28" s="19"/>
      <c r="CR28" s="19"/>
      <c r="CS28" s="19"/>
      <c r="CT28" s="19"/>
      <c r="CU28" s="20"/>
      <c r="CV28" s="18"/>
      <c r="CW28" s="19"/>
      <c r="CX28" s="19"/>
      <c r="CY28" s="19"/>
      <c r="CZ28" s="19"/>
      <c r="DA28" s="20"/>
      <c r="DB28" s="18"/>
      <c r="DC28" s="19"/>
      <c r="DD28" s="19"/>
      <c r="DE28" s="19"/>
      <c r="DF28" s="19"/>
      <c r="DG28" s="20"/>
      <c r="DH28" s="18"/>
      <c r="DI28" s="19"/>
      <c r="DJ28" s="19"/>
      <c r="DK28" s="19"/>
      <c r="DL28" s="19"/>
      <c r="DM28" s="20"/>
      <c r="DN28" s="18"/>
      <c r="DO28" s="19"/>
      <c r="DP28" s="19"/>
      <c r="DQ28" s="19"/>
      <c r="DR28" s="19"/>
      <c r="DS28" s="20"/>
      <c r="DT28" s="18"/>
      <c r="DU28" s="19"/>
      <c r="DV28" s="19"/>
      <c r="DW28" s="19"/>
      <c r="DX28" s="19"/>
      <c r="DY28" s="20"/>
      <c r="DZ28" s="18"/>
      <c r="EA28" s="19"/>
      <c r="EB28" s="52"/>
      <c r="EC28" s="48"/>
      <c r="ED28" s="19"/>
      <c r="EE28" s="20"/>
      <c r="EF28" s="18"/>
      <c r="EG28" s="19"/>
      <c r="EH28" s="19"/>
      <c r="EI28" s="19"/>
      <c r="EJ28" s="19"/>
      <c r="EK28" s="20"/>
      <c r="EL28" s="18"/>
      <c r="EM28" s="19"/>
      <c r="EN28" s="19"/>
      <c r="EO28" s="19"/>
      <c r="EP28" s="19"/>
      <c r="EQ28" s="20"/>
      <c r="ER28" s="18"/>
      <c r="ES28" s="19"/>
      <c r="ET28" s="19"/>
      <c r="EU28" s="19"/>
      <c r="EV28" s="19"/>
      <c r="EW28" s="20"/>
      <c r="EX28" s="18"/>
      <c r="EY28" s="19"/>
      <c r="EZ28" s="19"/>
      <c r="FA28" s="19"/>
      <c r="FB28" s="19"/>
      <c r="FC28" s="20"/>
      <c r="FD28" s="18"/>
      <c r="FE28" s="19"/>
      <c r="FF28" s="19"/>
      <c r="FG28" s="19"/>
      <c r="FH28" s="19"/>
      <c r="FI28" s="20"/>
      <c r="FJ28" s="18"/>
      <c r="FK28" s="19"/>
      <c r="FL28" s="19"/>
      <c r="FM28" s="19"/>
      <c r="FN28" s="19"/>
      <c r="FO28" s="20"/>
      <c r="FP28" s="18"/>
      <c r="FQ28" s="19"/>
      <c r="FR28" s="19"/>
      <c r="FS28" s="19"/>
      <c r="FT28" s="19"/>
      <c r="FU28" s="20"/>
      <c r="FV28" s="18"/>
      <c r="FW28" s="19"/>
      <c r="FX28" s="19"/>
      <c r="FY28" s="19"/>
      <c r="FZ28" s="19"/>
      <c r="GA28" s="20"/>
      <c r="GB28" s="18"/>
      <c r="GC28" s="19"/>
      <c r="GD28" s="19"/>
      <c r="GE28" s="19"/>
      <c r="GF28" s="19"/>
      <c r="GG28" s="20"/>
      <c r="GH28" s="75">
        <f>IFERROR(VLOOKUP($C28,パターン表データ!$B$2:$K$111,9,FALSE),"")</f>
        <v>10</v>
      </c>
      <c r="GI28" s="76">
        <f>IFERROR(VLOOKUP($C28,パターン表データ!$B$2:$K$111,10,FALSE),"")</f>
        <v>2.25</v>
      </c>
      <c r="GJ28" s="92"/>
      <c r="GK28" s="93"/>
      <c r="GL28" s="94"/>
      <c r="GM28" s="95"/>
      <c r="GN28" s="96"/>
      <c r="GO28" s="97" t="s">
        <v>125</v>
      </c>
      <c r="GP28" s="96"/>
      <c r="GQ28" s="85">
        <f t="shared" si="2"/>
        <v>0</v>
      </c>
      <c r="GR28" s="110"/>
      <c r="GS28" s="33"/>
      <c r="GT28" s="21"/>
    </row>
    <row r="29" spans="1:202" ht="44.25" customHeight="1">
      <c r="A29" s="82">
        <f t="shared" si="3"/>
        <v>45770</v>
      </c>
      <c r="B29" s="81">
        <f t="shared" si="1"/>
        <v>4</v>
      </c>
      <c r="C29" s="91" t="s">
        <v>160</v>
      </c>
      <c r="D29" s="79">
        <f>IFERROR(VLOOKUP($C29,パターン表データ!$B$2:$K$111,2,FALSE),"")</f>
        <v>0.33333333333333331</v>
      </c>
      <c r="E29" s="79">
        <f>IFERROR(VLOOKUP($C29,パターン表データ!$B$2:$K$111,3,FALSE),"")</f>
        <v>0.79166666666666663</v>
      </c>
      <c r="F29" s="63">
        <f>VLOOKUP($C29,パターン表データ!$B$2:$K$111,4,FALSE)</f>
        <v>0.78819444444444453</v>
      </c>
      <c r="G29" s="64">
        <f>VLOOKUP($C29,パターン表データ!$B$2:$K$111,5,FALSE)</f>
        <v>0.5</v>
      </c>
      <c r="H29" s="64">
        <f>VLOOKUP($C29,パターン表データ!$B$2:$K$111,6,FALSE)</f>
        <v>0.54166666666666663</v>
      </c>
      <c r="I29" s="64">
        <f>VLOOKUP($C29,パターン表データ!$B$2:$K$111,7,FALSE)</f>
        <v>0.53819444444444442</v>
      </c>
      <c r="J29" s="18"/>
      <c r="K29" s="19"/>
      <c r="L29" s="19"/>
      <c r="M29" s="19"/>
      <c r="N29" s="19"/>
      <c r="O29" s="20"/>
      <c r="P29" s="18"/>
      <c r="Q29" s="19"/>
      <c r="R29" s="19"/>
      <c r="S29" s="19"/>
      <c r="T29" s="19"/>
      <c r="U29" s="20"/>
      <c r="V29" s="18"/>
      <c r="W29" s="19"/>
      <c r="X29" s="59"/>
      <c r="Y29" s="48"/>
      <c r="Z29" s="19"/>
      <c r="AA29" s="52"/>
      <c r="AB29" s="48"/>
      <c r="AC29" s="19"/>
      <c r="AD29" s="19"/>
      <c r="AE29" s="19"/>
      <c r="AF29" s="19"/>
      <c r="AG29" s="20"/>
      <c r="AH29" s="18"/>
      <c r="AI29" s="19"/>
      <c r="AJ29" s="19"/>
      <c r="AK29" s="19"/>
      <c r="AL29" s="19"/>
      <c r="AM29" s="20"/>
      <c r="AN29" s="18"/>
      <c r="AO29" s="19"/>
      <c r="AP29" s="19"/>
      <c r="AQ29" s="19"/>
      <c r="AR29" s="19"/>
      <c r="AS29" s="20"/>
      <c r="AT29" s="18"/>
      <c r="AU29" s="19"/>
      <c r="AV29" s="19"/>
      <c r="AW29" s="19"/>
      <c r="AX29" s="19"/>
      <c r="AY29" s="20"/>
      <c r="AZ29" s="18"/>
      <c r="BA29" s="19"/>
      <c r="BB29" s="19"/>
      <c r="BC29" s="19"/>
      <c r="BD29" s="19"/>
      <c r="BE29" s="20"/>
      <c r="BF29" s="18"/>
      <c r="BG29" s="19"/>
      <c r="BH29" s="19"/>
      <c r="BI29" s="19"/>
      <c r="BJ29" s="19"/>
      <c r="BK29" s="20"/>
      <c r="BL29" s="18"/>
      <c r="BM29" s="19"/>
      <c r="BN29" s="19"/>
      <c r="BO29" s="19"/>
      <c r="BP29" s="19"/>
      <c r="BQ29" s="20"/>
      <c r="BR29" s="18"/>
      <c r="BS29" s="19"/>
      <c r="BT29" s="19"/>
      <c r="BU29" s="19"/>
      <c r="BV29" s="19"/>
      <c r="BW29" s="20"/>
      <c r="BX29" s="18"/>
      <c r="BY29" s="19"/>
      <c r="BZ29" s="19"/>
      <c r="CA29" s="19"/>
      <c r="CB29" s="19"/>
      <c r="CC29" s="20"/>
      <c r="CD29" s="18"/>
      <c r="CE29" s="19"/>
      <c r="CF29" s="19"/>
      <c r="CG29" s="19"/>
      <c r="CH29" s="19"/>
      <c r="CI29" s="20"/>
      <c r="CJ29" s="18"/>
      <c r="CK29" s="19"/>
      <c r="CL29" s="19"/>
      <c r="CM29" s="19"/>
      <c r="CN29" s="19"/>
      <c r="CO29" s="20"/>
      <c r="CP29" s="18"/>
      <c r="CQ29" s="19"/>
      <c r="CR29" s="19"/>
      <c r="CS29" s="19"/>
      <c r="CT29" s="19"/>
      <c r="CU29" s="20"/>
      <c r="CV29" s="18"/>
      <c r="CW29" s="19"/>
      <c r="CX29" s="19"/>
      <c r="CY29" s="19"/>
      <c r="CZ29" s="19"/>
      <c r="DA29" s="20"/>
      <c r="DB29" s="18"/>
      <c r="DC29" s="19"/>
      <c r="DD29" s="19"/>
      <c r="DE29" s="19"/>
      <c r="DF29" s="19"/>
      <c r="DG29" s="20"/>
      <c r="DH29" s="18"/>
      <c r="DI29" s="19"/>
      <c r="DJ29" s="19"/>
      <c r="DK29" s="19"/>
      <c r="DL29" s="19"/>
      <c r="DM29" s="20"/>
      <c r="DN29" s="18"/>
      <c r="DO29" s="19"/>
      <c r="DP29" s="19"/>
      <c r="DQ29" s="19"/>
      <c r="DR29" s="19"/>
      <c r="DS29" s="20"/>
      <c r="DT29" s="18"/>
      <c r="DU29" s="19"/>
      <c r="DV29" s="19"/>
      <c r="DW29" s="19"/>
      <c r="DX29" s="19"/>
      <c r="DY29" s="20"/>
      <c r="DZ29" s="18"/>
      <c r="EA29" s="19"/>
      <c r="EB29" s="52"/>
      <c r="EC29" s="48"/>
      <c r="ED29" s="19"/>
      <c r="EE29" s="20"/>
      <c r="EF29" s="18"/>
      <c r="EG29" s="19"/>
      <c r="EH29" s="19"/>
      <c r="EI29" s="19"/>
      <c r="EJ29" s="19"/>
      <c r="EK29" s="20"/>
      <c r="EL29" s="18"/>
      <c r="EM29" s="19"/>
      <c r="EN29" s="19"/>
      <c r="EO29" s="19"/>
      <c r="EP29" s="19"/>
      <c r="EQ29" s="20"/>
      <c r="ER29" s="18"/>
      <c r="ES29" s="19"/>
      <c r="ET29" s="19"/>
      <c r="EU29" s="19"/>
      <c r="EV29" s="19"/>
      <c r="EW29" s="20"/>
      <c r="EX29" s="18"/>
      <c r="EY29" s="19"/>
      <c r="EZ29" s="19"/>
      <c r="FA29" s="19"/>
      <c r="FB29" s="19"/>
      <c r="FC29" s="20"/>
      <c r="FD29" s="18"/>
      <c r="FE29" s="19"/>
      <c r="FF29" s="19"/>
      <c r="FG29" s="19"/>
      <c r="FH29" s="19"/>
      <c r="FI29" s="20"/>
      <c r="FJ29" s="18"/>
      <c r="FK29" s="19"/>
      <c r="FL29" s="19"/>
      <c r="FM29" s="19"/>
      <c r="FN29" s="19"/>
      <c r="FO29" s="20"/>
      <c r="FP29" s="18"/>
      <c r="FQ29" s="19"/>
      <c r="FR29" s="19"/>
      <c r="FS29" s="19"/>
      <c r="FT29" s="19"/>
      <c r="FU29" s="20"/>
      <c r="FV29" s="18"/>
      <c r="FW29" s="19"/>
      <c r="FX29" s="19"/>
      <c r="FY29" s="19"/>
      <c r="FZ29" s="19"/>
      <c r="GA29" s="20"/>
      <c r="GB29" s="18"/>
      <c r="GC29" s="19"/>
      <c r="GD29" s="19"/>
      <c r="GE29" s="19"/>
      <c r="GF29" s="19"/>
      <c r="GG29" s="20"/>
      <c r="GH29" s="75">
        <f>IFERROR(VLOOKUP($C29,パターン表データ!$B$2:$K$111,9,FALSE),"")</f>
        <v>10</v>
      </c>
      <c r="GI29" s="76">
        <f>IFERROR(VLOOKUP($C29,パターン表データ!$B$2:$K$111,10,FALSE),"")</f>
        <v>2.25</v>
      </c>
      <c r="GJ29" s="92"/>
      <c r="GK29" s="93"/>
      <c r="GL29" s="94"/>
      <c r="GM29" s="95"/>
      <c r="GN29" s="96"/>
      <c r="GO29" s="97" t="s">
        <v>125</v>
      </c>
      <c r="GP29" s="96"/>
      <c r="GQ29" s="85">
        <f t="shared" si="2"/>
        <v>0</v>
      </c>
      <c r="GR29" s="110"/>
      <c r="GS29" s="33"/>
      <c r="GT29" s="21"/>
    </row>
    <row r="30" spans="1:202" ht="44.25" customHeight="1">
      <c r="A30" s="82">
        <f>A29+1</f>
        <v>45771</v>
      </c>
      <c r="B30" s="81">
        <f t="shared" si="1"/>
        <v>5</v>
      </c>
      <c r="C30" s="91" t="s">
        <v>185</v>
      </c>
      <c r="D30" s="79">
        <f>IFERROR(VLOOKUP($C30,パターン表データ!$B$2:$K$111,2,FALSE),"")</f>
        <v>0.33333333333333331</v>
      </c>
      <c r="E30" s="79">
        <f>IFERROR(VLOOKUP($C30,パターン表データ!$B$2:$K$111,3,FALSE),"")</f>
        <v>0.71875</v>
      </c>
      <c r="F30" s="63">
        <f>VLOOKUP($C30,パターン表データ!$B$2:$K$111,4,FALSE)</f>
        <v>0.71527777777777779</v>
      </c>
      <c r="G30" s="64">
        <f>VLOOKUP($C30,パターン表データ!$B$2:$K$111,5,FALSE)</f>
        <v>0.5</v>
      </c>
      <c r="H30" s="64">
        <f>VLOOKUP($C30,パターン表データ!$B$2:$K$111,6,FALSE)</f>
        <v>0.54166666666666663</v>
      </c>
      <c r="I30" s="64">
        <f>VLOOKUP($C30,パターン表データ!$B$2:$K$111,7,FALSE)</f>
        <v>0.53819444444444442</v>
      </c>
      <c r="J30" s="18"/>
      <c r="K30" s="19"/>
      <c r="L30" s="19"/>
      <c r="M30" s="19"/>
      <c r="N30" s="19"/>
      <c r="O30" s="20"/>
      <c r="P30" s="18"/>
      <c r="Q30" s="19"/>
      <c r="R30" s="19"/>
      <c r="S30" s="19"/>
      <c r="T30" s="19"/>
      <c r="U30" s="20"/>
      <c r="V30" s="18"/>
      <c r="W30" s="19"/>
      <c r="X30" s="59"/>
      <c r="Y30" s="48"/>
      <c r="Z30" s="19"/>
      <c r="AA30" s="52"/>
      <c r="AB30" s="48"/>
      <c r="AC30" s="19"/>
      <c r="AD30" s="19"/>
      <c r="AE30" s="19"/>
      <c r="AF30" s="19"/>
      <c r="AG30" s="20"/>
      <c r="AH30" s="18"/>
      <c r="AI30" s="19"/>
      <c r="AJ30" s="19"/>
      <c r="AK30" s="19"/>
      <c r="AL30" s="19"/>
      <c r="AM30" s="20"/>
      <c r="AN30" s="18"/>
      <c r="AO30" s="19"/>
      <c r="AP30" s="19"/>
      <c r="AQ30" s="19"/>
      <c r="AR30" s="19"/>
      <c r="AS30" s="20"/>
      <c r="AT30" s="18"/>
      <c r="AU30" s="19"/>
      <c r="AV30" s="19"/>
      <c r="AW30" s="19"/>
      <c r="AX30" s="19"/>
      <c r="AY30" s="20"/>
      <c r="AZ30" s="18"/>
      <c r="BA30" s="19"/>
      <c r="BB30" s="19"/>
      <c r="BC30" s="19"/>
      <c r="BD30" s="19"/>
      <c r="BE30" s="20"/>
      <c r="BF30" s="18"/>
      <c r="BG30" s="19"/>
      <c r="BH30" s="19"/>
      <c r="BI30" s="19"/>
      <c r="BJ30" s="19"/>
      <c r="BK30" s="20"/>
      <c r="BL30" s="18"/>
      <c r="BM30" s="19"/>
      <c r="BN30" s="19"/>
      <c r="BO30" s="19"/>
      <c r="BP30" s="19"/>
      <c r="BQ30" s="20"/>
      <c r="BR30" s="18"/>
      <c r="BS30" s="19"/>
      <c r="BT30" s="19"/>
      <c r="BU30" s="19"/>
      <c r="BV30" s="19"/>
      <c r="BW30" s="20"/>
      <c r="BX30" s="18"/>
      <c r="BY30" s="19"/>
      <c r="BZ30" s="19"/>
      <c r="CA30" s="19"/>
      <c r="CB30" s="19"/>
      <c r="CC30" s="20"/>
      <c r="CD30" s="18"/>
      <c r="CE30" s="19"/>
      <c r="CF30" s="19"/>
      <c r="CG30" s="19"/>
      <c r="CH30" s="19"/>
      <c r="CI30" s="20"/>
      <c r="CJ30" s="18"/>
      <c r="CK30" s="19"/>
      <c r="CL30" s="19"/>
      <c r="CM30" s="19"/>
      <c r="CN30" s="19"/>
      <c r="CO30" s="20"/>
      <c r="CP30" s="18"/>
      <c r="CQ30" s="19"/>
      <c r="CR30" s="19"/>
      <c r="CS30" s="19"/>
      <c r="CT30" s="19"/>
      <c r="CU30" s="20"/>
      <c r="CV30" s="18"/>
      <c r="CW30" s="19"/>
      <c r="CX30" s="19"/>
      <c r="CY30" s="19"/>
      <c r="CZ30" s="19"/>
      <c r="DA30" s="20"/>
      <c r="DB30" s="18"/>
      <c r="DC30" s="19"/>
      <c r="DD30" s="19"/>
      <c r="DE30" s="19"/>
      <c r="DF30" s="19"/>
      <c r="DG30" s="20"/>
      <c r="DH30" s="18"/>
      <c r="DI30" s="19"/>
      <c r="DJ30" s="19"/>
      <c r="DK30" s="19"/>
      <c r="DL30" s="19"/>
      <c r="DM30" s="20"/>
      <c r="DN30" s="18"/>
      <c r="DO30" s="19"/>
      <c r="DP30" s="19"/>
      <c r="DQ30" s="19"/>
      <c r="DR30" s="19"/>
      <c r="DS30" s="20"/>
      <c r="DT30" s="18"/>
      <c r="DU30" s="19"/>
      <c r="DV30" s="19"/>
      <c r="DW30" s="19"/>
      <c r="DX30" s="19"/>
      <c r="DY30" s="20"/>
      <c r="DZ30" s="18"/>
      <c r="EA30" s="19"/>
      <c r="EB30" s="52"/>
      <c r="EC30" s="48"/>
      <c r="ED30" s="19"/>
      <c r="EE30" s="20"/>
      <c r="EF30" s="18"/>
      <c r="EG30" s="19"/>
      <c r="EH30" s="19"/>
      <c r="EI30" s="19"/>
      <c r="EJ30" s="19"/>
      <c r="EK30" s="20"/>
      <c r="EL30" s="18"/>
      <c r="EM30" s="19"/>
      <c r="EN30" s="19"/>
      <c r="EO30" s="19"/>
      <c r="EP30" s="19"/>
      <c r="EQ30" s="20"/>
      <c r="ER30" s="18"/>
      <c r="ES30" s="19"/>
      <c r="ET30" s="19"/>
      <c r="EU30" s="19"/>
      <c r="EV30" s="19"/>
      <c r="EW30" s="20"/>
      <c r="EX30" s="18"/>
      <c r="EY30" s="19"/>
      <c r="EZ30" s="19"/>
      <c r="FA30" s="19"/>
      <c r="FB30" s="19"/>
      <c r="FC30" s="20"/>
      <c r="FD30" s="18"/>
      <c r="FE30" s="19"/>
      <c r="FF30" s="19"/>
      <c r="FG30" s="19"/>
      <c r="FH30" s="19"/>
      <c r="FI30" s="20"/>
      <c r="FJ30" s="18"/>
      <c r="FK30" s="19"/>
      <c r="FL30" s="19"/>
      <c r="FM30" s="19"/>
      <c r="FN30" s="19"/>
      <c r="FO30" s="20"/>
      <c r="FP30" s="18"/>
      <c r="FQ30" s="19"/>
      <c r="FR30" s="19"/>
      <c r="FS30" s="19"/>
      <c r="FT30" s="19"/>
      <c r="FU30" s="20"/>
      <c r="FV30" s="18"/>
      <c r="FW30" s="19"/>
      <c r="FX30" s="19"/>
      <c r="FY30" s="19"/>
      <c r="FZ30" s="19"/>
      <c r="GA30" s="20"/>
      <c r="GB30" s="18"/>
      <c r="GC30" s="19"/>
      <c r="GD30" s="19"/>
      <c r="GE30" s="19"/>
      <c r="GF30" s="19"/>
      <c r="GG30" s="20"/>
      <c r="GH30" s="75">
        <f>IFERROR(VLOOKUP($C30,パターン表データ!$B$2:$K$111,9,FALSE),"")</f>
        <v>8.25</v>
      </c>
      <c r="GI30" s="76">
        <f>IFERROR(VLOOKUP($C30,パターン表データ!$B$2:$K$111,10,FALSE),"")</f>
        <v>0.5</v>
      </c>
      <c r="GJ30" s="93" t="s">
        <v>102</v>
      </c>
      <c r="GK30" s="93"/>
      <c r="GL30" s="94"/>
      <c r="GM30" s="95"/>
      <c r="GN30" s="96"/>
      <c r="GO30" s="97" t="s">
        <v>125</v>
      </c>
      <c r="GP30" s="96"/>
      <c r="GQ30" s="85">
        <f t="shared" si="2"/>
        <v>0</v>
      </c>
      <c r="GR30" s="110"/>
      <c r="GS30" s="33"/>
      <c r="GT30" s="21"/>
    </row>
    <row r="31" spans="1:202" ht="44.25" customHeight="1">
      <c r="A31" s="82">
        <f t="shared" si="3"/>
        <v>45772</v>
      </c>
      <c r="B31" s="81">
        <f t="shared" si="1"/>
        <v>6</v>
      </c>
      <c r="C31" s="91" t="s">
        <v>123</v>
      </c>
      <c r="D31" s="79" t="str">
        <f>IFERROR(VLOOKUP($C31,パターン表データ!$B$2:$K$111,2,FALSE),"")</f>
        <v>終日兼業</v>
      </c>
      <c r="E31" s="79" t="str">
        <f>IFERROR(VLOOKUP($C31,パターン表データ!$B$2:$K$111,3,FALSE),"")</f>
        <v>終日兼業</v>
      </c>
      <c r="F31" s="63">
        <f>VLOOKUP($C31,パターン表データ!$B$2:$K$111,4,FALSE)</f>
        <v>0</v>
      </c>
      <c r="G31" s="64" t="str">
        <f>VLOOKUP($C31,パターン表データ!$B$2:$K$111,5,FALSE)</f>
        <v>無</v>
      </c>
      <c r="H31" s="64" t="str">
        <f>VLOOKUP($C31,パターン表データ!$B$2:$K$111,6,FALSE)</f>
        <v>無</v>
      </c>
      <c r="I31" s="64" t="str">
        <f>VLOOKUP($C31,パターン表データ!$B$2:$K$111,7,FALSE)</f>
        <v>無</v>
      </c>
      <c r="J31" s="18"/>
      <c r="K31" s="19"/>
      <c r="L31" s="19"/>
      <c r="M31" s="19"/>
      <c r="N31" s="19"/>
      <c r="O31" s="20"/>
      <c r="P31" s="18"/>
      <c r="Q31" s="19"/>
      <c r="R31" s="19"/>
      <c r="S31" s="19"/>
      <c r="T31" s="19"/>
      <c r="U31" s="20"/>
      <c r="V31" s="18"/>
      <c r="W31" s="19"/>
      <c r="X31" s="59"/>
      <c r="Y31" s="48"/>
      <c r="Z31" s="19"/>
      <c r="AA31" s="52"/>
      <c r="AB31" s="48"/>
      <c r="AC31" s="19"/>
      <c r="AD31" s="19"/>
      <c r="AE31" s="19"/>
      <c r="AF31" s="19"/>
      <c r="AG31" s="20"/>
      <c r="AH31" s="18"/>
      <c r="AI31" s="19"/>
      <c r="AJ31" s="19"/>
      <c r="AK31" s="19"/>
      <c r="AL31" s="19"/>
      <c r="AM31" s="20"/>
      <c r="AN31" s="18"/>
      <c r="AO31" s="19"/>
      <c r="AP31" s="19"/>
      <c r="AQ31" s="19"/>
      <c r="AR31" s="19"/>
      <c r="AS31" s="20"/>
      <c r="AT31" s="18"/>
      <c r="AU31" s="19"/>
      <c r="AV31" s="19"/>
      <c r="AW31" s="19"/>
      <c r="AX31" s="19"/>
      <c r="AY31" s="20"/>
      <c r="AZ31" s="18"/>
      <c r="BA31" s="19"/>
      <c r="BB31" s="19"/>
      <c r="BC31" s="19"/>
      <c r="BD31" s="19"/>
      <c r="BE31" s="20"/>
      <c r="BF31" s="18"/>
      <c r="BG31" s="19"/>
      <c r="BH31" s="19"/>
      <c r="BI31" s="19"/>
      <c r="BJ31" s="19"/>
      <c r="BK31" s="20"/>
      <c r="BL31" s="18"/>
      <c r="BM31" s="19"/>
      <c r="BN31" s="19"/>
      <c r="BO31" s="19"/>
      <c r="BP31" s="19"/>
      <c r="BQ31" s="20"/>
      <c r="BR31" s="18"/>
      <c r="BS31" s="19"/>
      <c r="BT31" s="19"/>
      <c r="BU31" s="19"/>
      <c r="BV31" s="19"/>
      <c r="BW31" s="20"/>
      <c r="BX31" s="18"/>
      <c r="BY31" s="19"/>
      <c r="BZ31" s="19"/>
      <c r="CA31" s="19"/>
      <c r="CB31" s="19"/>
      <c r="CC31" s="20"/>
      <c r="CD31" s="18"/>
      <c r="CE31" s="19"/>
      <c r="CF31" s="19"/>
      <c r="CG31" s="19"/>
      <c r="CH31" s="19"/>
      <c r="CI31" s="20"/>
      <c r="CJ31" s="18"/>
      <c r="CK31" s="19"/>
      <c r="CL31" s="19"/>
      <c r="CM31" s="19"/>
      <c r="CN31" s="19"/>
      <c r="CO31" s="20"/>
      <c r="CP31" s="18"/>
      <c r="CQ31" s="19"/>
      <c r="CR31" s="19"/>
      <c r="CS31" s="19"/>
      <c r="CT31" s="19"/>
      <c r="CU31" s="20"/>
      <c r="CV31" s="18"/>
      <c r="CW31" s="19"/>
      <c r="CX31" s="19"/>
      <c r="CY31" s="19"/>
      <c r="CZ31" s="19"/>
      <c r="DA31" s="20"/>
      <c r="DB31" s="18"/>
      <c r="DC31" s="19"/>
      <c r="DD31" s="19"/>
      <c r="DE31" s="19"/>
      <c r="DF31" s="19"/>
      <c r="DG31" s="20"/>
      <c r="DH31" s="18"/>
      <c r="DI31" s="19"/>
      <c r="DJ31" s="19"/>
      <c r="DK31" s="19"/>
      <c r="DL31" s="19"/>
      <c r="DM31" s="20"/>
      <c r="DN31" s="18"/>
      <c r="DO31" s="19"/>
      <c r="DP31" s="19"/>
      <c r="DQ31" s="19"/>
      <c r="DR31" s="19"/>
      <c r="DS31" s="20"/>
      <c r="DT31" s="18"/>
      <c r="DU31" s="19"/>
      <c r="DV31" s="19"/>
      <c r="DW31" s="19"/>
      <c r="DX31" s="19"/>
      <c r="DY31" s="20"/>
      <c r="DZ31" s="18"/>
      <c r="EA31" s="19"/>
      <c r="EB31" s="52"/>
      <c r="EC31" s="48"/>
      <c r="ED31" s="19"/>
      <c r="EE31" s="20"/>
      <c r="EF31" s="18"/>
      <c r="EG31" s="19"/>
      <c r="EH31" s="19"/>
      <c r="EI31" s="19"/>
      <c r="EJ31" s="19"/>
      <c r="EK31" s="20"/>
      <c r="EL31" s="18"/>
      <c r="EM31" s="19"/>
      <c r="EN31" s="19"/>
      <c r="EO31" s="19"/>
      <c r="EP31" s="19"/>
      <c r="EQ31" s="20"/>
      <c r="ER31" s="18"/>
      <c r="ES31" s="19"/>
      <c r="ET31" s="19"/>
      <c r="EU31" s="19"/>
      <c r="EV31" s="19"/>
      <c r="EW31" s="20"/>
      <c r="EX31" s="18"/>
      <c r="EY31" s="19"/>
      <c r="EZ31" s="19"/>
      <c r="FA31" s="19"/>
      <c r="FB31" s="19"/>
      <c r="FC31" s="20"/>
      <c r="FD31" s="18"/>
      <c r="FE31" s="19"/>
      <c r="FF31" s="19"/>
      <c r="FG31" s="19"/>
      <c r="FH31" s="19"/>
      <c r="FI31" s="20"/>
      <c r="FJ31" s="18"/>
      <c r="FK31" s="19"/>
      <c r="FL31" s="19"/>
      <c r="FM31" s="19"/>
      <c r="FN31" s="19"/>
      <c r="FO31" s="20"/>
      <c r="FP31" s="18"/>
      <c r="FQ31" s="19"/>
      <c r="FR31" s="19"/>
      <c r="FS31" s="19"/>
      <c r="FT31" s="19"/>
      <c r="FU31" s="20"/>
      <c r="FV31" s="18"/>
      <c r="FW31" s="19"/>
      <c r="FX31" s="19"/>
      <c r="FY31" s="19"/>
      <c r="FZ31" s="19"/>
      <c r="GA31" s="20"/>
      <c r="GB31" s="18"/>
      <c r="GC31" s="19"/>
      <c r="GD31" s="19"/>
      <c r="GE31" s="19"/>
      <c r="GF31" s="19"/>
      <c r="GG31" s="20"/>
      <c r="GH31" s="75">
        <f>IFERROR(VLOOKUP($C31,パターン表データ!$B$2:$K$111,9,FALSE),"")</f>
        <v>0</v>
      </c>
      <c r="GI31" s="76">
        <f>IFERROR(VLOOKUP($C31,パターン表データ!$B$2:$K$111,10,FALSE),"")</f>
        <v>-7.75</v>
      </c>
      <c r="GJ31" s="92"/>
      <c r="GK31" s="93"/>
      <c r="GL31" s="94"/>
      <c r="GM31" s="95" t="s">
        <v>126</v>
      </c>
      <c r="GN31" s="96">
        <v>0.375</v>
      </c>
      <c r="GO31" s="97" t="s">
        <v>125</v>
      </c>
      <c r="GP31" s="136">
        <v>0.5</v>
      </c>
      <c r="GQ31" s="85">
        <f t="shared" si="2"/>
        <v>0.125</v>
      </c>
      <c r="GR31" s="110"/>
      <c r="GS31" s="33"/>
      <c r="GT31" s="21"/>
    </row>
    <row r="32" spans="1:202" ht="44.25" customHeight="1">
      <c r="A32" s="83"/>
      <c r="B32" s="84"/>
      <c r="C32" s="91"/>
      <c r="D32" s="79"/>
      <c r="E32" s="79"/>
      <c r="F32" s="63"/>
      <c r="G32" s="64"/>
      <c r="H32" s="64"/>
      <c r="I32" s="64"/>
      <c r="J32" s="57"/>
      <c r="K32" s="54"/>
      <c r="L32" s="54"/>
      <c r="M32" s="54"/>
      <c r="N32" s="54"/>
      <c r="O32" s="55"/>
      <c r="P32" s="53"/>
      <c r="Q32" s="54"/>
      <c r="R32" s="54"/>
      <c r="S32" s="54"/>
      <c r="T32" s="54"/>
      <c r="U32" s="55"/>
      <c r="V32" s="53"/>
      <c r="W32" s="54"/>
      <c r="X32" s="60"/>
      <c r="Y32" s="57"/>
      <c r="Z32" s="54"/>
      <c r="AA32" s="56"/>
      <c r="AB32" s="57"/>
      <c r="AC32" s="54"/>
      <c r="AD32" s="54"/>
      <c r="AE32" s="54"/>
      <c r="AF32" s="54"/>
      <c r="AG32" s="55"/>
      <c r="AH32" s="53"/>
      <c r="AI32" s="54"/>
      <c r="AJ32" s="54"/>
      <c r="AK32" s="54"/>
      <c r="AL32" s="54"/>
      <c r="AM32" s="55"/>
      <c r="AN32" s="53"/>
      <c r="AO32" s="54"/>
      <c r="AP32" s="54"/>
      <c r="AQ32" s="54"/>
      <c r="AR32" s="54"/>
      <c r="AS32" s="55"/>
      <c r="AT32" s="53"/>
      <c r="AU32" s="54"/>
      <c r="AV32" s="54"/>
      <c r="AW32" s="54"/>
      <c r="AX32" s="54"/>
      <c r="AY32" s="55"/>
      <c r="AZ32" s="53"/>
      <c r="BA32" s="54"/>
      <c r="BB32" s="54"/>
      <c r="BC32" s="54"/>
      <c r="BD32" s="54"/>
      <c r="BE32" s="55"/>
      <c r="BF32" s="53"/>
      <c r="BG32" s="54"/>
      <c r="BH32" s="54"/>
      <c r="BI32" s="54"/>
      <c r="BJ32" s="54"/>
      <c r="BK32" s="55"/>
      <c r="BL32" s="53"/>
      <c r="BM32" s="54"/>
      <c r="BN32" s="54"/>
      <c r="BO32" s="54"/>
      <c r="BP32" s="54"/>
      <c r="BQ32" s="55"/>
      <c r="BR32" s="53"/>
      <c r="BS32" s="54"/>
      <c r="BT32" s="54"/>
      <c r="BU32" s="54"/>
      <c r="BV32" s="54"/>
      <c r="BW32" s="55"/>
      <c r="BX32" s="53"/>
      <c r="BY32" s="54"/>
      <c r="BZ32" s="54"/>
      <c r="CA32" s="54"/>
      <c r="CB32" s="54"/>
      <c r="CC32" s="55"/>
      <c r="CD32" s="53"/>
      <c r="CE32" s="54"/>
      <c r="CF32" s="54"/>
      <c r="CG32" s="54"/>
      <c r="CH32" s="54"/>
      <c r="CI32" s="55"/>
      <c r="CJ32" s="53"/>
      <c r="CK32" s="54"/>
      <c r="CL32" s="54"/>
      <c r="CM32" s="54"/>
      <c r="CN32" s="54"/>
      <c r="CO32" s="55"/>
      <c r="CP32" s="53"/>
      <c r="CQ32" s="54"/>
      <c r="CR32" s="54"/>
      <c r="CS32" s="54"/>
      <c r="CT32" s="54"/>
      <c r="CU32" s="55"/>
      <c r="CV32" s="53"/>
      <c r="CW32" s="54"/>
      <c r="CX32" s="54"/>
      <c r="CY32" s="54"/>
      <c r="CZ32" s="54"/>
      <c r="DA32" s="55"/>
      <c r="DB32" s="53"/>
      <c r="DC32" s="54"/>
      <c r="DD32" s="54"/>
      <c r="DE32" s="54"/>
      <c r="DF32" s="54"/>
      <c r="DG32" s="55"/>
      <c r="DH32" s="53"/>
      <c r="DI32" s="54"/>
      <c r="DJ32" s="54"/>
      <c r="DK32" s="54"/>
      <c r="DL32" s="54"/>
      <c r="DM32" s="55"/>
      <c r="DN32" s="53"/>
      <c r="DO32" s="54"/>
      <c r="DP32" s="54"/>
      <c r="DQ32" s="54"/>
      <c r="DR32" s="54"/>
      <c r="DS32" s="55"/>
      <c r="DT32" s="53"/>
      <c r="DU32" s="54"/>
      <c r="DV32" s="54"/>
      <c r="DW32" s="54"/>
      <c r="DX32" s="54"/>
      <c r="DY32" s="55"/>
      <c r="DZ32" s="53"/>
      <c r="EA32" s="54"/>
      <c r="EB32" s="56"/>
      <c r="EC32" s="57"/>
      <c r="ED32" s="54"/>
      <c r="EE32" s="55"/>
      <c r="EF32" s="53"/>
      <c r="EG32" s="54"/>
      <c r="EH32" s="54"/>
      <c r="EI32" s="54"/>
      <c r="EJ32" s="54"/>
      <c r="EK32" s="55"/>
      <c r="EL32" s="53"/>
      <c r="EM32" s="54"/>
      <c r="EN32" s="54"/>
      <c r="EO32" s="54"/>
      <c r="EP32" s="54"/>
      <c r="EQ32" s="55"/>
      <c r="ER32" s="53"/>
      <c r="ES32" s="54"/>
      <c r="ET32" s="54"/>
      <c r="EU32" s="54"/>
      <c r="EV32" s="54"/>
      <c r="EW32" s="55"/>
      <c r="EX32" s="53"/>
      <c r="EY32" s="54"/>
      <c r="EZ32" s="54"/>
      <c r="FA32" s="54"/>
      <c r="FB32" s="54"/>
      <c r="FC32" s="55"/>
      <c r="FD32" s="53"/>
      <c r="FE32" s="54"/>
      <c r="FF32" s="54"/>
      <c r="FG32" s="54"/>
      <c r="FH32" s="54"/>
      <c r="FI32" s="55"/>
      <c r="FJ32" s="53"/>
      <c r="FK32" s="54"/>
      <c r="FL32" s="54"/>
      <c r="FM32" s="54"/>
      <c r="FN32" s="54"/>
      <c r="FO32" s="55"/>
      <c r="FP32" s="53"/>
      <c r="FQ32" s="54"/>
      <c r="FR32" s="54"/>
      <c r="FS32" s="54"/>
      <c r="FT32" s="54"/>
      <c r="FU32" s="55"/>
      <c r="FV32" s="53"/>
      <c r="FW32" s="54"/>
      <c r="FX32" s="54"/>
      <c r="FY32" s="54"/>
      <c r="FZ32" s="54"/>
      <c r="GA32" s="55"/>
      <c r="GB32" s="53"/>
      <c r="GC32" s="54"/>
      <c r="GD32" s="54"/>
      <c r="GE32" s="54"/>
      <c r="GF32" s="54"/>
      <c r="GG32" s="55"/>
      <c r="GH32" s="75"/>
      <c r="GI32" s="76"/>
      <c r="GJ32" s="99"/>
      <c r="GK32" s="100"/>
      <c r="GL32" s="101"/>
      <c r="GM32" s="95" t="s">
        <v>124</v>
      </c>
      <c r="GN32" s="96">
        <v>0.54166666666666663</v>
      </c>
      <c r="GO32" s="97" t="s">
        <v>125</v>
      </c>
      <c r="GP32" s="136">
        <v>0.6875</v>
      </c>
      <c r="GQ32" s="85"/>
      <c r="GR32" s="110"/>
      <c r="GS32" s="58"/>
      <c r="GT32" s="21"/>
    </row>
    <row r="33" spans="1:202" ht="44.25" customHeight="1">
      <c r="A33" s="83"/>
      <c r="B33" s="84"/>
      <c r="C33" s="91"/>
      <c r="D33" s="79"/>
      <c r="E33" s="79"/>
      <c r="F33" s="63"/>
      <c r="G33" s="64"/>
      <c r="H33" s="64"/>
      <c r="I33" s="64"/>
      <c r="J33" s="57"/>
      <c r="K33" s="54"/>
      <c r="L33" s="54"/>
      <c r="M33" s="54"/>
      <c r="N33" s="54"/>
      <c r="O33" s="55"/>
      <c r="P33" s="53"/>
      <c r="Q33" s="54"/>
      <c r="R33" s="54"/>
      <c r="S33" s="54"/>
      <c r="T33" s="54"/>
      <c r="U33" s="55"/>
      <c r="V33" s="53"/>
      <c r="W33" s="54"/>
      <c r="X33" s="60"/>
      <c r="Y33" s="57"/>
      <c r="Z33" s="54"/>
      <c r="AA33" s="56"/>
      <c r="AB33" s="57"/>
      <c r="AC33" s="54"/>
      <c r="AD33" s="54"/>
      <c r="AE33" s="54"/>
      <c r="AF33" s="54"/>
      <c r="AG33" s="55"/>
      <c r="AH33" s="53"/>
      <c r="AI33" s="54"/>
      <c r="AJ33" s="54"/>
      <c r="AK33" s="54"/>
      <c r="AL33" s="54"/>
      <c r="AM33" s="55"/>
      <c r="AN33" s="53"/>
      <c r="AO33" s="54"/>
      <c r="AP33" s="54"/>
      <c r="AQ33" s="54"/>
      <c r="AR33" s="54"/>
      <c r="AS33" s="55"/>
      <c r="AT33" s="53"/>
      <c r="AU33" s="54"/>
      <c r="AV33" s="54"/>
      <c r="AW33" s="54"/>
      <c r="AX33" s="54"/>
      <c r="AY33" s="55"/>
      <c r="AZ33" s="53"/>
      <c r="BA33" s="54"/>
      <c r="BB33" s="54"/>
      <c r="BC33" s="54"/>
      <c r="BD33" s="54"/>
      <c r="BE33" s="55"/>
      <c r="BF33" s="53"/>
      <c r="BG33" s="54"/>
      <c r="BH33" s="54"/>
      <c r="BI33" s="54"/>
      <c r="BJ33" s="54"/>
      <c r="BK33" s="55"/>
      <c r="BL33" s="53"/>
      <c r="BM33" s="54"/>
      <c r="BN33" s="54"/>
      <c r="BO33" s="54"/>
      <c r="BP33" s="54"/>
      <c r="BQ33" s="55"/>
      <c r="BR33" s="53"/>
      <c r="BS33" s="54"/>
      <c r="BT33" s="54"/>
      <c r="BU33" s="54"/>
      <c r="BV33" s="54"/>
      <c r="BW33" s="55"/>
      <c r="BX33" s="53"/>
      <c r="BY33" s="54"/>
      <c r="BZ33" s="54"/>
      <c r="CA33" s="54"/>
      <c r="CB33" s="54"/>
      <c r="CC33" s="55"/>
      <c r="CD33" s="53"/>
      <c r="CE33" s="54"/>
      <c r="CF33" s="54"/>
      <c r="CG33" s="54"/>
      <c r="CH33" s="54"/>
      <c r="CI33" s="55"/>
      <c r="CJ33" s="53"/>
      <c r="CK33" s="54"/>
      <c r="CL33" s="54"/>
      <c r="CM33" s="54"/>
      <c r="CN33" s="54"/>
      <c r="CO33" s="55"/>
      <c r="CP33" s="53"/>
      <c r="CQ33" s="54"/>
      <c r="CR33" s="54"/>
      <c r="CS33" s="54"/>
      <c r="CT33" s="54"/>
      <c r="CU33" s="55"/>
      <c r="CV33" s="53"/>
      <c r="CW33" s="54"/>
      <c r="CX33" s="54"/>
      <c r="CY33" s="54"/>
      <c r="CZ33" s="54"/>
      <c r="DA33" s="55"/>
      <c r="DB33" s="53"/>
      <c r="DC33" s="54"/>
      <c r="DD33" s="54"/>
      <c r="DE33" s="54"/>
      <c r="DF33" s="54"/>
      <c r="DG33" s="55"/>
      <c r="DH33" s="53"/>
      <c r="DI33" s="54"/>
      <c r="DJ33" s="54"/>
      <c r="DK33" s="54"/>
      <c r="DL33" s="54"/>
      <c r="DM33" s="55"/>
      <c r="DN33" s="53"/>
      <c r="DO33" s="54"/>
      <c r="DP33" s="54"/>
      <c r="DQ33" s="54"/>
      <c r="DR33" s="54"/>
      <c r="DS33" s="55"/>
      <c r="DT33" s="53"/>
      <c r="DU33" s="54"/>
      <c r="DV33" s="54"/>
      <c r="DW33" s="54"/>
      <c r="DX33" s="54"/>
      <c r="DY33" s="55"/>
      <c r="DZ33" s="53"/>
      <c r="EA33" s="54"/>
      <c r="EB33" s="56"/>
      <c r="EC33" s="57"/>
      <c r="ED33" s="54"/>
      <c r="EE33" s="55"/>
      <c r="EF33" s="53"/>
      <c r="EG33" s="54"/>
      <c r="EH33" s="54"/>
      <c r="EI33" s="54"/>
      <c r="EJ33" s="54"/>
      <c r="EK33" s="55"/>
      <c r="EL33" s="53"/>
      <c r="EM33" s="54"/>
      <c r="EN33" s="54"/>
      <c r="EO33" s="54"/>
      <c r="EP33" s="54"/>
      <c r="EQ33" s="55"/>
      <c r="ER33" s="53"/>
      <c r="ES33" s="54"/>
      <c r="ET33" s="54"/>
      <c r="EU33" s="54"/>
      <c r="EV33" s="54"/>
      <c r="EW33" s="55"/>
      <c r="EX33" s="53"/>
      <c r="EY33" s="54"/>
      <c r="EZ33" s="54"/>
      <c r="FA33" s="54"/>
      <c r="FB33" s="54"/>
      <c r="FC33" s="55"/>
      <c r="FD33" s="53"/>
      <c r="FE33" s="54"/>
      <c r="FF33" s="54"/>
      <c r="FG33" s="54"/>
      <c r="FH33" s="54"/>
      <c r="FI33" s="55"/>
      <c r="FJ33" s="53"/>
      <c r="FK33" s="54"/>
      <c r="FL33" s="54"/>
      <c r="FM33" s="54"/>
      <c r="FN33" s="54"/>
      <c r="FO33" s="55"/>
      <c r="FP33" s="53"/>
      <c r="FQ33" s="54"/>
      <c r="FR33" s="54"/>
      <c r="FS33" s="54"/>
      <c r="FT33" s="54"/>
      <c r="FU33" s="55"/>
      <c r="FV33" s="53"/>
      <c r="FW33" s="54"/>
      <c r="FX33" s="54"/>
      <c r="FY33" s="54"/>
      <c r="FZ33" s="54"/>
      <c r="GA33" s="55"/>
      <c r="GB33" s="53"/>
      <c r="GC33" s="54"/>
      <c r="GD33" s="54"/>
      <c r="GE33" s="54"/>
      <c r="GF33" s="54"/>
      <c r="GG33" s="55"/>
      <c r="GH33" s="75"/>
      <c r="GI33" s="76"/>
      <c r="GJ33" s="99"/>
      <c r="GK33" s="100"/>
      <c r="GL33" s="101"/>
      <c r="GM33" s="95" t="s">
        <v>127</v>
      </c>
      <c r="GN33" s="96">
        <v>0.70833333333333337</v>
      </c>
      <c r="GO33" s="97" t="s">
        <v>125</v>
      </c>
      <c r="GP33" s="136">
        <v>0.8125</v>
      </c>
      <c r="GQ33" s="85"/>
      <c r="GR33" s="110"/>
      <c r="GS33" s="58"/>
      <c r="GT33" s="21"/>
    </row>
    <row r="34" spans="1:202" ht="44.25" customHeight="1">
      <c r="A34" s="83">
        <f>A31+1</f>
        <v>45773</v>
      </c>
      <c r="B34" s="84">
        <f t="shared" si="1"/>
        <v>7</v>
      </c>
      <c r="C34" s="91" t="s">
        <v>5</v>
      </c>
      <c r="D34" s="79" t="str">
        <f>IFERROR(VLOOKUP($C34,パターン表データ!$B$2:$K$111,2,FALSE),"")</f>
        <v>週休日等</v>
      </c>
      <c r="E34" s="79" t="str">
        <f>IFERROR(VLOOKUP($C34,パターン表データ!$B$2:$K$111,3,FALSE),"")</f>
        <v>週休日等</v>
      </c>
      <c r="F34" s="63">
        <f>VLOOKUP($C34,パターン表データ!$B$2:$K$111,4,FALSE)</f>
        <v>0</v>
      </c>
      <c r="G34" s="64" t="str">
        <f>VLOOKUP($C34,パターン表データ!$B$2:$K$111,5,FALSE)</f>
        <v>無</v>
      </c>
      <c r="H34" s="64" t="str">
        <f>VLOOKUP($C34,パターン表データ!$B$2:$K$111,6,FALSE)</f>
        <v>無</v>
      </c>
      <c r="I34" s="64" t="str">
        <f>VLOOKUP($C34,パターン表データ!$B$2:$K$111,7,FALSE)</f>
        <v>無</v>
      </c>
      <c r="J34" s="57"/>
      <c r="K34" s="54"/>
      <c r="L34" s="54"/>
      <c r="M34" s="54"/>
      <c r="N34" s="54"/>
      <c r="O34" s="55"/>
      <c r="P34" s="53"/>
      <c r="Q34" s="54"/>
      <c r="R34" s="54"/>
      <c r="S34" s="54"/>
      <c r="T34" s="54"/>
      <c r="U34" s="55"/>
      <c r="V34" s="53"/>
      <c r="W34" s="54"/>
      <c r="X34" s="60"/>
      <c r="Y34" s="57"/>
      <c r="Z34" s="54"/>
      <c r="AA34" s="56"/>
      <c r="AB34" s="57"/>
      <c r="AC34" s="54"/>
      <c r="AD34" s="54"/>
      <c r="AE34" s="54"/>
      <c r="AF34" s="54"/>
      <c r="AG34" s="55"/>
      <c r="AH34" s="53"/>
      <c r="AI34" s="54"/>
      <c r="AJ34" s="54"/>
      <c r="AK34" s="54"/>
      <c r="AL34" s="54"/>
      <c r="AM34" s="55"/>
      <c r="AN34" s="53"/>
      <c r="AO34" s="54"/>
      <c r="AP34" s="54"/>
      <c r="AQ34" s="54"/>
      <c r="AR34" s="54"/>
      <c r="AS34" s="55"/>
      <c r="AT34" s="53"/>
      <c r="AU34" s="54"/>
      <c r="AV34" s="54"/>
      <c r="AW34" s="54"/>
      <c r="AX34" s="54"/>
      <c r="AY34" s="55"/>
      <c r="AZ34" s="53"/>
      <c r="BA34" s="54"/>
      <c r="BB34" s="54"/>
      <c r="BC34" s="54"/>
      <c r="BD34" s="54"/>
      <c r="BE34" s="55"/>
      <c r="BF34" s="53"/>
      <c r="BG34" s="54"/>
      <c r="BH34" s="54"/>
      <c r="BI34" s="54"/>
      <c r="BJ34" s="54"/>
      <c r="BK34" s="55"/>
      <c r="BL34" s="53"/>
      <c r="BM34" s="54"/>
      <c r="BN34" s="54"/>
      <c r="BO34" s="54"/>
      <c r="BP34" s="54"/>
      <c r="BQ34" s="55"/>
      <c r="BR34" s="53"/>
      <c r="BS34" s="54"/>
      <c r="BT34" s="54"/>
      <c r="BU34" s="54"/>
      <c r="BV34" s="54"/>
      <c r="BW34" s="55"/>
      <c r="BX34" s="53"/>
      <c r="BY34" s="54"/>
      <c r="BZ34" s="54"/>
      <c r="CA34" s="54"/>
      <c r="CB34" s="54"/>
      <c r="CC34" s="55"/>
      <c r="CD34" s="53"/>
      <c r="CE34" s="54"/>
      <c r="CF34" s="54"/>
      <c r="CG34" s="54"/>
      <c r="CH34" s="54"/>
      <c r="CI34" s="55"/>
      <c r="CJ34" s="53"/>
      <c r="CK34" s="54"/>
      <c r="CL34" s="54"/>
      <c r="CM34" s="54"/>
      <c r="CN34" s="54"/>
      <c r="CO34" s="55"/>
      <c r="CP34" s="53"/>
      <c r="CQ34" s="54"/>
      <c r="CR34" s="54"/>
      <c r="CS34" s="54"/>
      <c r="CT34" s="54"/>
      <c r="CU34" s="55"/>
      <c r="CV34" s="53"/>
      <c r="CW34" s="54"/>
      <c r="CX34" s="54"/>
      <c r="CY34" s="54"/>
      <c r="CZ34" s="54"/>
      <c r="DA34" s="55"/>
      <c r="DB34" s="53"/>
      <c r="DC34" s="54"/>
      <c r="DD34" s="54"/>
      <c r="DE34" s="54"/>
      <c r="DF34" s="54"/>
      <c r="DG34" s="55"/>
      <c r="DH34" s="53"/>
      <c r="DI34" s="54"/>
      <c r="DJ34" s="54"/>
      <c r="DK34" s="54"/>
      <c r="DL34" s="54"/>
      <c r="DM34" s="55"/>
      <c r="DN34" s="53"/>
      <c r="DO34" s="54"/>
      <c r="DP34" s="54"/>
      <c r="DQ34" s="54"/>
      <c r="DR34" s="54"/>
      <c r="DS34" s="55"/>
      <c r="DT34" s="53"/>
      <c r="DU34" s="54"/>
      <c r="DV34" s="54"/>
      <c r="DW34" s="54"/>
      <c r="DX34" s="54"/>
      <c r="DY34" s="55"/>
      <c r="DZ34" s="53"/>
      <c r="EA34" s="54"/>
      <c r="EB34" s="56"/>
      <c r="EC34" s="57"/>
      <c r="ED34" s="54"/>
      <c r="EE34" s="55"/>
      <c r="EF34" s="53"/>
      <c r="EG34" s="54"/>
      <c r="EH34" s="54"/>
      <c r="EI34" s="54"/>
      <c r="EJ34" s="54"/>
      <c r="EK34" s="55"/>
      <c r="EL34" s="53"/>
      <c r="EM34" s="54"/>
      <c r="EN34" s="54"/>
      <c r="EO34" s="54"/>
      <c r="EP34" s="54"/>
      <c r="EQ34" s="55"/>
      <c r="ER34" s="53"/>
      <c r="ES34" s="54"/>
      <c r="ET34" s="54"/>
      <c r="EU34" s="54"/>
      <c r="EV34" s="54"/>
      <c r="EW34" s="55"/>
      <c r="EX34" s="53"/>
      <c r="EY34" s="54"/>
      <c r="EZ34" s="54"/>
      <c r="FA34" s="54"/>
      <c r="FB34" s="54"/>
      <c r="FC34" s="55"/>
      <c r="FD34" s="53"/>
      <c r="FE34" s="54"/>
      <c r="FF34" s="54"/>
      <c r="FG34" s="54"/>
      <c r="FH34" s="54"/>
      <c r="FI34" s="55"/>
      <c r="FJ34" s="53"/>
      <c r="FK34" s="54"/>
      <c r="FL34" s="54"/>
      <c r="FM34" s="54"/>
      <c r="FN34" s="54"/>
      <c r="FO34" s="55"/>
      <c r="FP34" s="53"/>
      <c r="FQ34" s="54"/>
      <c r="FR34" s="54"/>
      <c r="FS34" s="54"/>
      <c r="FT34" s="54"/>
      <c r="FU34" s="55"/>
      <c r="FV34" s="53"/>
      <c r="FW34" s="54"/>
      <c r="FX34" s="54"/>
      <c r="FY34" s="54"/>
      <c r="FZ34" s="54"/>
      <c r="GA34" s="55"/>
      <c r="GB34" s="53"/>
      <c r="GC34" s="54"/>
      <c r="GD34" s="54"/>
      <c r="GE34" s="54"/>
      <c r="GF34" s="54"/>
      <c r="GG34" s="55"/>
      <c r="GH34" s="75">
        <f>IFERROR(VLOOKUP($C34,パターン表データ!$B$2:$K$111,9,FALSE),"")</f>
        <v>0</v>
      </c>
      <c r="GI34" s="76">
        <f>IFERROR(VLOOKUP($C34,パターン表データ!$B$2:$K$111,10,FALSE),"")</f>
        <v>0</v>
      </c>
      <c r="GJ34" s="99"/>
      <c r="GK34" s="100"/>
      <c r="GL34" s="101"/>
      <c r="GM34" s="95"/>
      <c r="GN34" s="96"/>
      <c r="GO34" s="97" t="s">
        <v>125</v>
      </c>
      <c r="GP34" s="136"/>
      <c r="GQ34" s="85">
        <f t="shared" si="2"/>
        <v>0</v>
      </c>
      <c r="GR34" s="110"/>
      <c r="GS34" s="58"/>
      <c r="GT34" s="21"/>
    </row>
    <row r="35" spans="1:202" ht="44.25" customHeight="1">
      <c r="A35" s="82">
        <f>A34+1</f>
        <v>45774</v>
      </c>
      <c r="B35" s="81">
        <f>WEEKDAY(A35)</f>
        <v>1</v>
      </c>
      <c r="C35" s="91" t="s">
        <v>85</v>
      </c>
      <c r="D35" s="79" t="str">
        <f>IFERROR(VLOOKUP($C35,パターン表データ!$B$2:$K$111,2,FALSE),"")</f>
        <v>週休日等</v>
      </c>
      <c r="E35" s="79" t="str">
        <f>IFERROR(VLOOKUP($C35,パターン表データ!$B$2:$K$111,3,FALSE),"")</f>
        <v>週休日等</v>
      </c>
      <c r="F35" s="63">
        <f>VLOOKUP($C35,パターン表データ!$B$2:$K$111,4,FALSE)</f>
        <v>0</v>
      </c>
      <c r="G35" s="64" t="str">
        <f>VLOOKUP($C35,パターン表データ!$B$2:$K$111,5,FALSE)</f>
        <v>無</v>
      </c>
      <c r="H35" s="64" t="str">
        <f>VLOOKUP($C35,パターン表データ!$B$2:$K$111,6,FALSE)</f>
        <v>無</v>
      </c>
      <c r="I35" s="64" t="str">
        <f>VLOOKUP($C35,パターン表データ!$B$2:$K$111,7,FALSE)</f>
        <v>無</v>
      </c>
      <c r="J35" s="18"/>
      <c r="K35" s="19"/>
      <c r="L35" s="19"/>
      <c r="M35" s="19"/>
      <c r="N35" s="19"/>
      <c r="O35" s="20"/>
      <c r="P35" s="18"/>
      <c r="Q35" s="19"/>
      <c r="R35" s="19"/>
      <c r="S35" s="19"/>
      <c r="T35" s="19"/>
      <c r="U35" s="20"/>
      <c r="V35" s="18"/>
      <c r="W35" s="19"/>
      <c r="X35" s="59"/>
      <c r="Y35" s="48"/>
      <c r="Z35" s="19"/>
      <c r="AA35" s="52"/>
      <c r="AB35" s="48"/>
      <c r="AC35" s="19"/>
      <c r="AD35" s="19"/>
      <c r="AE35" s="19"/>
      <c r="AF35" s="19"/>
      <c r="AG35" s="20"/>
      <c r="AH35" s="18"/>
      <c r="AI35" s="19"/>
      <c r="AJ35" s="19"/>
      <c r="AK35" s="19"/>
      <c r="AL35" s="19"/>
      <c r="AM35" s="20"/>
      <c r="AN35" s="18"/>
      <c r="AO35" s="19"/>
      <c r="AP35" s="19"/>
      <c r="AQ35" s="19"/>
      <c r="AR35" s="19"/>
      <c r="AS35" s="20"/>
      <c r="AT35" s="18"/>
      <c r="AU35" s="19"/>
      <c r="AV35" s="19"/>
      <c r="AW35" s="19"/>
      <c r="AX35" s="19"/>
      <c r="AY35" s="20"/>
      <c r="AZ35" s="18"/>
      <c r="BA35" s="19"/>
      <c r="BB35" s="19"/>
      <c r="BC35" s="19"/>
      <c r="BD35" s="19"/>
      <c r="BE35" s="20"/>
      <c r="BF35" s="18"/>
      <c r="BG35" s="19"/>
      <c r="BH35" s="19"/>
      <c r="BI35" s="19"/>
      <c r="BJ35" s="19"/>
      <c r="BK35" s="20"/>
      <c r="BL35" s="18"/>
      <c r="BM35" s="19"/>
      <c r="BN35" s="19"/>
      <c r="BO35" s="19"/>
      <c r="BP35" s="19"/>
      <c r="BQ35" s="20"/>
      <c r="BR35" s="18"/>
      <c r="BS35" s="19"/>
      <c r="BT35" s="19"/>
      <c r="BU35" s="19"/>
      <c r="BV35" s="19"/>
      <c r="BW35" s="20"/>
      <c r="BX35" s="18"/>
      <c r="BY35" s="19"/>
      <c r="BZ35" s="19"/>
      <c r="CA35" s="19"/>
      <c r="CB35" s="19"/>
      <c r="CC35" s="20"/>
      <c r="CD35" s="18"/>
      <c r="CE35" s="19"/>
      <c r="CF35" s="19"/>
      <c r="CG35" s="19"/>
      <c r="CH35" s="19"/>
      <c r="CI35" s="20"/>
      <c r="CJ35" s="18"/>
      <c r="CK35" s="19"/>
      <c r="CL35" s="19"/>
      <c r="CM35" s="19"/>
      <c r="CN35" s="19"/>
      <c r="CO35" s="20"/>
      <c r="CP35" s="18"/>
      <c r="CQ35" s="19"/>
      <c r="CR35" s="19"/>
      <c r="CS35" s="19"/>
      <c r="CT35" s="19"/>
      <c r="CU35" s="20"/>
      <c r="CV35" s="18"/>
      <c r="CW35" s="19"/>
      <c r="CX35" s="19"/>
      <c r="CY35" s="19"/>
      <c r="CZ35" s="19"/>
      <c r="DA35" s="20"/>
      <c r="DB35" s="18"/>
      <c r="DC35" s="19"/>
      <c r="DD35" s="19"/>
      <c r="DE35" s="19"/>
      <c r="DF35" s="19"/>
      <c r="DG35" s="20"/>
      <c r="DH35" s="18"/>
      <c r="DI35" s="19"/>
      <c r="DJ35" s="19"/>
      <c r="DK35" s="19"/>
      <c r="DL35" s="19"/>
      <c r="DM35" s="20"/>
      <c r="DN35" s="18"/>
      <c r="DO35" s="19"/>
      <c r="DP35" s="19"/>
      <c r="DQ35" s="19"/>
      <c r="DR35" s="19"/>
      <c r="DS35" s="20"/>
      <c r="DT35" s="18"/>
      <c r="DU35" s="19"/>
      <c r="DV35" s="19"/>
      <c r="DW35" s="19"/>
      <c r="DX35" s="19"/>
      <c r="DY35" s="20"/>
      <c r="DZ35" s="18"/>
      <c r="EA35" s="19"/>
      <c r="EB35" s="52"/>
      <c r="EC35" s="48"/>
      <c r="ED35" s="19"/>
      <c r="EE35" s="20"/>
      <c r="EF35" s="18"/>
      <c r="EG35" s="19"/>
      <c r="EH35" s="19"/>
      <c r="EI35" s="19"/>
      <c r="EJ35" s="19"/>
      <c r="EK35" s="20"/>
      <c r="EL35" s="18"/>
      <c r="EM35" s="19"/>
      <c r="EN35" s="19"/>
      <c r="EO35" s="19"/>
      <c r="EP35" s="19"/>
      <c r="EQ35" s="20"/>
      <c r="ER35" s="18"/>
      <c r="ES35" s="19"/>
      <c r="ET35" s="19"/>
      <c r="EU35" s="19"/>
      <c r="EV35" s="19"/>
      <c r="EW35" s="20"/>
      <c r="EX35" s="18"/>
      <c r="EY35" s="19"/>
      <c r="EZ35" s="19"/>
      <c r="FA35" s="19"/>
      <c r="FB35" s="19"/>
      <c r="FC35" s="20"/>
      <c r="FD35" s="18"/>
      <c r="FE35" s="19"/>
      <c r="FF35" s="19"/>
      <c r="FG35" s="19"/>
      <c r="FH35" s="19"/>
      <c r="FI35" s="20"/>
      <c r="FJ35" s="18"/>
      <c r="FK35" s="19"/>
      <c r="FL35" s="19"/>
      <c r="FM35" s="19"/>
      <c r="FN35" s="19"/>
      <c r="FO35" s="20"/>
      <c r="FP35" s="18"/>
      <c r="FQ35" s="19"/>
      <c r="FR35" s="19"/>
      <c r="FS35" s="19"/>
      <c r="FT35" s="19"/>
      <c r="FU35" s="20"/>
      <c r="FV35" s="18"/>
      <c r="FW35" s="19"/>
      <c r="FX35" s="19"/>
      <c r="FY35" s="19"/>
      <c r="FZ35" s="19"/>
      <c r="GA35" s="20"/>
      <c r="GB35" s="18"/>
      <c r="GC35" s="19"/>
      <c r="GD35" s="19"/>
      <c r="GE35" s="19"/>
      <c r="GF35" s="19"/>
      <c r="GG35" s="20"/>
      <c r="GH35" s="75">
        <f>IFERROR(VLOOKUP($C35,パターン表データ!$B$2:$K$111,9,FALSE),"")</f>
        <v>0</v>
      </c>
      <c r="GI35" s="76">
        <f>IFERROR(VLOOKUP($C35,パターン表データ!$B$2:$K$111,10,FALSE),"")</f>
        <v>0</v>
      </c>
      <c r="GJ35" s="92"/>
      <c r="GK35" s="93" t="s">
        <v>102</v>
      </c>
      <c r="GL35" s="94"/>
      <c r="GM35" s="95"/>
      <c r="GN35" s="96"/>
      <c r="GO35" s="97" t="s">
        <v>125</v>
      </c>
      <c r="GP35" s="96"/>
      <c r="GQ35" s="85">
        <f t="shared" si="2"/>
        <v>0</v>
      </c>
      <c r="GR35" s="110"/>
      <c r="GS35" s="33"/>
      <c r="GT35" s="21"/>
    </row>
    <row r="36" spans="1:202" ht="44.25" customHeight="1">
      <c r="A36" s="82">
        <f>A35+1</f>
        <v>45775</v>
      </c>
      <c r="B36" s="81">
        <f>WEEKDAY(A36)</f>
        <v>2</v>
      </c>
      <c r="C36" s="91" t="s">
        <v>222</v>
      </c>
      <c r="D36" s="79">
        <f>IFERROR(VLOOKUP($C36,パターン表データ!$B$2:$K$111,2,FALSE),"")</f>
        <v>0.29166666666666669</v>
      </c>
      <c r="E36" s="79">
        <f>IFERROR(VLOOKUP($C36,パターン表データ!$B$2:$K$111,3,FALSE),"")</f>
        <v>0.54166666666666696</v>
      </c>
      <c r="F36" s="63">
        <f>VLOOKUP($C36,パターン表データ!$B$2:$K$111,4,FALSE)</f>
        <v>0.53819444444444442</v>
      </c>
      <c r="G36" s="64" t="str">
        <f>VLOOKUP($C36,パターン表データ!$B$2:$K$111,5,FALSE)</f>
        <v>無</v>
      </c>
      <c r="H36" s="64" t="str">
        <f>VLOOKUP($C36,パターン表データ!$B$2:$K$111,6,FALSE)</f>
        <v>無</v>
      </c>
      <c r="I36" s="64" t="str">
        <f>VLOOKUP($C36,パターン表データ!$B$2:$K$111,7,FALSE)</f>
        <v>無</v>
      </c>
      <c r="J36" s="18"/>
      <c r="K36" s="19"/>
      <c r="L36" s="19"/>
      <c r="M36" s="19"/>
      <c r="N36" s="19"/>
      <c r="O36" s="20"/>
      <c r="P36" s="18"/>
      <c r="Q36" s="19"/>
      <c r="R36" s="19"/>
      <c r="S36" s="19"/>
      <c r="T36" s="19"/>
      <c r="U36" s="20"/>
      <c r="V36" s="18"/>
      <c r="W36" s="19"/>
      <c r="X36" s="59"/>
      <c r="Y36" s="48"/>
      <c r="Z36" s="19"/>
      <c r="AA36" s="52"/>
      <c r="AB36" s="48"/>
      <c r="AC36" s="19"/>
      <c r="AD36" s="19"/>
      <c r="AE36" s="19"/>
      <c r="AF36" s="19"/>
      <c r="AG36" s="20"/>
      <c r="AH36" s="18"/>
      <c r="AI36" s="19"/>
      <c r="AJ36" s="19"/>
      <c r="AK36" s="19"/>
      <c r="AL36" s="19"/>
      <c r="AM36" s="20"/>
      <c r="AN36" s="18"/>
      <c r="AO36" s="19"/>
      <c r="AP36" s="19"/>
      <c r="AQ36" s="19"/>
      <c r="AR36" s="19"/>
      <c r="AS36" s="20"/>
      <c r="AT36" s="18"/>
      <c r="AU36" s="19"/>
      <c r="AV36" s="19"/>
      <c r="AW36" s="19"/>
      <c r="AX36" s="19"/>
      <c r="AY36" s="20"/>
      <c r="AZ36" s="18"/>
      <c r="BA36" s="19"/>
      <c r="BB36" s="19"/>
      <c r="BC36" s="19"/>
      <c r="BD36" s="19"/>
      <c r="BE36" s="20"/>
      <c r="BF36" s="18"/>
      <c r="BG36" s="19"/>
      <c r="BH36" s="19"/>
      <c r="BI36" s="19"/>
      <c r="BJ36" s="19"/>
      <c r="BK36" s="20"/>
      <c r="BL36" s="18"/>
      <c r="BM36" s="19"/>
      <c r="BN36" s="19"/>
      <c r="BO36" s="19"/>
      <c r="BP36" s="19"/>
      <c r="BQ36" s="20"/>
      <c r="BR36" s="18"/>
      <c r="BS36" s="19"/>
      <c r="BT36" s="19"/>
      <c r="BU36" s="19"/>
      <c r="BV36" s="19"/>
      <c r="BW36" s="20"/>
      <c r="BX36" s="18"/>
      <c r="BY36" s="19"/>
      <c r="BZ36" s="19"/>
      <c r="CA36" s="19"/>
      <c r="CB36" s="19"/>
      <c r="CC36" s="20"/>
      <c r="CD36" s="18"/>
      <c r="CE36" s="19"/>
      <c r="CF36" s="19"/>
      <c r="CG36" s="19"/>
      <c r="CH36" s="19"/>
      <c r="CI36" s="20"/>
      <c r="CJ36" s="18"/>
      <c r="CK36" s="19"/>
      <c r="CL36" s="19"/>
      <c r="CM36" s="19"/>
      <c r="CN36" s="19"/>
      <c r="CO36" s="20"/>
      <c r="CP36" s="18"/>
      <c r="CQ36" s="19"/>
      <c r="CR36" s="19"/>
      <c r="CS36" s="19"/>
      <c r="CT36" s="19"/>
      <c r="CU36" s="20"/>
      <c r="CV36" s="18"/>
      <c r="CW36" s="19"/>
      <c r="CX36" s="19"/>
      <c r="CY36" s="19"/>
      <c r="CZ36" s="19"/>
      <c r="DA36" s="20"/>
      <c r="DB36" s="18"/>
      <c r="DC36" s="19"/>
      <c r="DD36" s="19"/>
      <c r="DE36" s="19"/>
      <c r="DF36" s="19"/>
      <c r="DG36" s="20"/>
      <c r="DH36" s="18"/>
      <c r="DI36" s="19"/>
      <c r="DJ36" s="19"/>
      <c r="DK36" s="19"/>
      <c r="DL36" s="19"/>
      <c r="DM36" s="20"/>
      <c r="DN36" s="18"/>
      <c r="DO36" s="19"/>
      <c r="DP36" s="19"/>
      <c r="DQ36" s="19"/>
      <c r="DR36" s="19"/>
      <c r="DS36" s="20"/>
      <c r="DT36" s="18"/>
      <c r="DU36" s="19"/>
      <c r="DV36" s="19"/>
      <c r="DW36" s="19"/>
      <c r="DX36" s="19"/>
      <c r="DY36" s="20"/>
      <c r="DZ36" s="18"/>
      <c r="EA36" s="19"/>
      <c r="EB36" s="52"/>
      <c r="EC36" s="48"/>
      <c r="ED36" s="19"/>
      <c r="EE36" s="20"/>
      <c r="EF36" s="18"/>
      <c r="EG36" s="19"/>
      <c r="EH36" s="19"/>
      <c r="EI36" s="19"/>
      <c r="EJ36" s="19"/>
      <c r="EK36" s="20"/>
      <c r="EL36" s="18"/>
      <c r="EM36" s="19"/>
      <c r="EN36" s="19"/>
      <c r="EO36" s="19"/>
      <c r="EP36" s="19"/>
      <c r="EQ36" s="20"/>
      <c r="ER36" s="18"/>
      <c r="ES36" s="19"/>
      <c r="ET36" s="19"/>
      <c r="EU36" s="19"/>
      <c r="EV36" s="19"/>
      <c r="EW36" s="20"/>
      <c r="EX36" s="18"/>
      <c r="EY36" s="19"/>
      <c r="EZ36" s="19"/>
      <c r="FA36" s="19"/>
      <c r="FB36" s="19"/>
      <c r="FC36" s="20"/>
      <c r="FD36" s="18"/>
      <c r="FE36" s="19"/>
      <c r="FF36" s="19"/>
      <c r="FG36" s="19"/>
      <c r="FH36" s="19"/>
      <c r="FI36" s="20"/>
      <c r="FJ36" s="18"/>
      <c r="FK36" s="19"/>
      <c r="FL36" s="19"/>
      <c r="FM36" s="19"/>
      <c r="FN36" s="19"/>
      <c r="FO36" s="20"/>
      <c r="FP36" s="18"/>
      <c r="FQ36" s="19"/>
      <c r="FR36" s="19"/>
      <c r="FS36" s="19"/>
      <c r="FT36" s="19"/>
      <c r="FU36" s="20"/>
      <c r="FV36" s="18"/>
      <c r="FW36" s="19"/>
      <c r="FX36" s="19"/>
      <c r="FY36" s="19"/>
      <c r="FZ36" s="19"/>
      <c r="GA36" s="20"/>
      <c r="GB36" s="18"/>
      <c r="GC36" s="19"/>
      <c r="GD36" s="19"/>
      <c r="GE36" s="19"/>
      <c r="GF36" s="19"/>
      <c r="GG36" s="20"/>
      <c r="GH36" s="75">
        <f>IFERROR(VLOOKUP($C36,パターン表データ!$B$2:$K$111,9,FALSE),"")</f>
        <v>6.0000000000000071</v>
      </c>
      <c r="GI36" s="76">
        <f>IFERROR(VLOOKUP($C36,パターン表データ!$B$2:$K$111,10,FALSE),"")</f>
        <v>-1.7499999999999929</v>
      </c>
      <c r="GJ36" s="92"/>
      <c r="GK36" s="93"/>
      <c r="GL36" s="94"/>
      <c r="GM36" s="95" t="s">
        <v>130</v>
      </c>
      <c r="GN36" s="96">
        <v>0.58333333333333337</v>
      </c>
      <c r="GO36" s="97" t="s">
        <v>125</v>
      </c>
      <c r="GP36" s="96">
        <v>0.75</v>
      </c>
      <c r="GQ36" s="85">
        <f t="shared" si="2"/>
        <v>0.16666666666666663</v>
      </c>
      <c r="GR36" s="110" t="s">
        <v>184</v>
      </c>
      <c r="GS36" s="33"/>
      <c r="GT36" s="21"/>
    </row>
    <row r="37" spans="1:202" ht="44.25" customHeight="1">
      <c r="A37" s="82">
        <f>A36+1</f>
        <v>45776</v>
      </c>
      <c r="B37" s="81">
        <f>WEEKDAY(A37)</f>
        <v>3</v>
      </c>
      <c r="C37" s="91" t="s">
        <v>5</v>
      </c>
      <c r="D37" s="79" t="str">
        <f>IFERROR(VLOOKUP($C37,パターン表データ!$B$2:$K$111,2,FALSE),"")</f>
        <v>週休日等</v>
      </c>
      <c r="E37" s="79" t="str">
        <f>IFERROR(VLOOKUP($C37,パターン表データ!$B$2:$K$111,3,FALSE),"")</f>
        <v>週休日等</v>
      </c>
      <c r="F37" s="63">
        <f>VLOOKUP($C37,パターン表データ!$B$2:$K$111,4,FALSE)</f>
        <v>0</v>
      </c>
      <c r="G37" s="64" t="str">
        <f>VLOOKUP($C37,パターン表データ!$B$2:$K$111,5,FALSE)</f>
        <v>無</v>
      </c>
      <c r="H37" s="64" t="str">
        <f>VLOOKUP($C37,パターン表データ!$B$2:$K$111,6,FALSE)</f>
        <v>無</v>
      </c>
      <c r="I37" s="64" t="str">
        <f>VLOOKUP($C37,パターン表データ!$B$2:$K$111,7,FALSE)</f>
        <v>無</v>
      </c>
      <c r="J37" s="18"/>
      <c r="K37" s="19"/>
      <c r="L37" s="19"/>
      <c r="M37" s="19"/>
      <c r="N37" s="19"/>
      <c r="O37" s="20"/>
      <c r="P37" s="18"/>
      <c r="Q37" s="19"/>
      <c r="R37" s="19"/>
      <c r="S37" s="19"/>
      <c r="T37" s="19"/>
      <c r="U37" s="20"/>
      <c r="V37" s="18"/>
      <c r="W37" s="19"/>
      <c r="X37" s="59"/>
      <c r="Y37" s="48"/>
      <c r="Z37" s="19"/>
      <c r="AA37" s="52"/>
      <c r="AB37" s="48"/>
      <c r="AC37" s="19"/>
      <c r="AD37" s="19"/>
      <c r="AE37" s="19"/>
      <c r="AF37" s="19"/>
      <c r="AG37" s="20"/>
      <c r="AH37" s="18"/>
      <c r="AI37" s="19"/>
      <c r="AJ37" s="19"/>
      <c r="AK37" s="19"/>
      <c r="AL37" s="19"/>
      <c r="AM37" s="20"/>
      <c r="AN37" s="18"/>
      <c r="AO37" s="19"/>
      <c r="AP37" s="19"/>
      <c r="AQ37" s="19"/>
      <c r="AR37" s="19"/>
      <c r="AS37" s="20"/>
      <c r="AT37" s="18"/>
      <c r="AU37" s="19"/>
      <c r="AV37" s="19"/>
      <c r="AW37" s="19"/>
      <c r="AX37" s="19"/>
      <c r="AY37" s="20"/>
      <c r="AZ37" s="18"/>
      <c r="BA37" s="19"/>
      <c r="BB37" s="19"/>
      <c r="BC37" s="19"/>
      <c r="BD37" s="19"/>
      <c r="BE37" s="20"/>
      <c r="BF37" s="18"/>
      <c r="BG37" s="19"/>
      <c r="BH37" s="19"/>
      <c r="BI37" s="19"/>
      <c r="BJ37" s="19"/>
      <c r="BK37" s="20"/>
      <c r="BL37" s="18"/>
      <c r="BM37" s="19"/>
      <c r="BN37" s="19"/>
      <c r="BO37" s="19"/>
      <c r="BP37" s="19"/>
      <c r="BQ37" s="20"/>
      <c r="BR37" s="18"/>
      <c r="BS37" s="19"/>
      <c r="BT37" s="19"/>
      <c r="BU37" s="19"/>
      <c r="BV37" s="19"/>
      <c r="BW37" s="20"/>
      <c r="BX37" s="18"/>
      <c r="BY37" s="19"/>
      <c r="BZ37" s="19"/>
      <c r="CA37" s="19"/>
      <c r="CB37" s="19"/>
      <c r="CC37" s="20"/>
      <c r="CD37" s="18"/>
      <c r="CE37" s="19"/>
      <c r="CF37" s="19"/>
      <c r="CG37" s="19"/>
      <c r="CH37" s="19"/>
      <c r="CI37" s="20"/>
      <c r="CJ37" s="18"/>
      <c r="CK37" s="19"/>
      <c r="CL37" s="19"/>
      <c r="CM37" s="19"/>
      <c r="CN37" s="19"/>
      <c r="CO37" s="20"/>
      <c r="CP37" s="18"/>
      <c r="CQ37" s="19"/>
      <c r="CR37" s="19"/>
      <c r="CS37" s="19"/>
      <c r="CT37" s="19"/>
      <c r="CU37" s="20"/>
      <c r="CV37" s="18"/>
      <c r="CW37" s="19"/>
      <c r="CX37" s="19"/>
      <c r="CY37" s="19"/>
      <c r="CZ37" s="19"/>
      <c r="DA37" s="20"/>
      <c r="DB37" s="18"/>
      <c r="DC37" s="19"/>
      <c r="DD37" s="19"/>
      <c r="DE37" s="19"/>
      <c r="DF37" s="19"/>
      <c r="DG37" s="20"/>
      <c r="DH37" s="18"/>
      <c r="DI37" s="19"/>
      <c r="DJ37" s="19"/>
      <c r="DK37" s="19"/>
      <c r="DL37" s="19"/>
      <c r="DM37" s="20"/>
      <c r="DN37" s="18"/>
      <c r="DO37" s="19"/>
      <c r="DP37" s="19"/>
      <c r="DQ37" s="19"/>
      <c r="DR37" s="19"/>
      <c r="DS37" s="20"/>
      <c r="DT37" s="18"/>
      <c r="DU37" s="19"/>
      <c r="DV37" s="19"/>
      <c r="DW37" s="19"/>
      <c r="DX37" s="19"/>
      <c r="DY37" s="20"/>
      <c r="DZ37" s="18"/>
      <c r="EA37" s="19"/>
      <c r="EB37" s="52"/>
      <c r="EC37" s="48"/>
      <c r="ED37" s="19"/>
      <c r="EE37" s="20"/>
      <c r="EF37" s="18"/>
      <c r="EG37" s="19"/>
      <c r="EH37" s="19"/>
      <c r="EI37" s="19"/>
      <c r="EJ37" s="19"/>
      <c r="EK37" s="20"/>
      <c r="EL37" s="18"/>
      <c r="EM37" s="19"/>
      <c r="EN37" s="19"/>
      <c r="EO37" s="19"/>
      <c r="EP37" s="19"/>
      <c r="EQ37" s="20"/>
      <c r="ER37" s="18"/>
      <c r="ES37" s="19"/>
      <c r="ET37" s="19"/>
      <c r="EU37" s="19"/>
      <c r="EV37" s="19"/>
      <c r="EW37" s="20"/>
      <c r="EX37" s="18"/>
      <c r="EY37" s="19"/>
      <c r="EZ37" s="19"/>
      <c r="FA37" s="19"/>
      <c r="FB37" s="19"/>
      <c r="FC37" s="20"/>
      <c r="FD37" s="18"/>
      <c r="FE37" s="19"/>
      <c r="FF37" s="19"/>
      <c r="FG37" s="19"/>
      <c r="FH37" s="19"/>
      <c r="FI37" s="20"/>
      <c r="FJ37" s="18"/>
      <c r="FK37" s="19"/>
      <c r="FL37" s="19"/>
      <c r="FM37" s="19"/>
      <c r="FN37" s="19"/>
      <c r="FO37" s="20"/>
      <c r="FP37" s="18"/>
      <c r="FQ37" s="19"/>
      <c r="FR37" s="19"/>
      <c r="FS37" s="19"/>
      <c r="FT37" s="19"/>
      <c r="FU37" s="20"/>
      <c r="FV37" s="18"/>
      <c r="FW37" s="19"/>
      <c r="FX37" s="19"/>
      <c r="FY37" s="19"/>
      <c r="FZ37" s="19"/>
      <c r="GA37" s="20"/>
      <c r="GB37" s="18"/>
      <c r="GC37" s="19"/>
      <c r="GD37" s="19"/>
      <c r="GE37" s="19"/>
      <c r="GF37" s="19"/>
      <c r="GG37" s="20"/>
      <c r="GH37" s="75">
        <f>IFERROR(VLOOKUP($C37,パターン表データ!$B$2:$K$111,9,FALSE),"")</f>
        <v>0</v>
      </c>
      <c r="GI37" s="76">
        <f>IFERROR(VLOOKUP($C37,パターン表データ!$B$2:$K$111,10,FALSE),"")</f>
        <v>0</v>
      </c>
      <c r="GJ37" s="92"/>
      <c r="GK37" s="93"/>
      <c r="GL37" s="94" t="s">
        <v>118</v>
      </c>
      <c r="GM37" s="95"/>
      <c r="GN37" s="96"/>
      <c r="GO37" s="97" t="s">
        <v>125</v>
      </c>
      <c r="GP37" s="96"/>
      <c r="GQ37" s="85">
        <f t="shared" si="2"/>
        <v>0</v>
      </c>
      <c r="GR37" s="110"/>
      <c r="GS37" s="33"/>
      <c r="GT37" s="21"/>
    </row>
    <row r="38" spans="1:202" ht="44.25" customHeight="1" thickBot="1">
      <c r="A38" s="82">
        <f t="shared" ref="A38" si="5">A37+1</f>
        <v>45777</v>
      </c>
      <c r="B38" s="81">
        <f t="shared" ref="B38" si="6">WEEKDAY(A38)</f>
        <v>4</v>
      </c>
      <c r="C38" s="91" t="s">
        <v>187</v>
      </c>
      <c r="D38" s="79">
        <f>IFERROR(VLOOKUP($C38,パターン表データ!$B$2:$K$111,2,FALSE),"")</f>
        <v>0.29166666666666669</v>
      </c>
      <c r="E38" s="79">
        <f>IFERROR(VLOOKUP($C38,パターン表データ!$B$2:$K$111,3,FALSE),"")</f>
        <v>0.77083333333333337</v>
      </c>
      <c r="F38" s="63">
        <f>VLOOKUP($C38,パターン表データ!$B$2:$K$111,4,FALSE)</f>
        <v>0.76736111111111116</v>
      </c>
      <c r="G38" s="64">
        <f>VLOOKUP($C38,パターン表データ!$B$2:$K$111,5,FALSE)</f>
        <v>0.5</v>
      </c>
      <c r="H38" s="64">
        <f>VLOOKUP($C38,パターン表データ!$B$2:$K$111,6,FALSE)</f>
        <v>0.54166666666666663</v>
      </c>
      <c r="I38" s="64">
        <f>VLOOKUP($C38,パターン表データ!$B$2:$K$111,7,FALSE)</f>
        <v>0.53819444444444442</v>
      </c>
      <c r="J38" s="18"/>
      <c r="K38" s="19"/>
      <c r="L38" s="19"/>
      <c r="M38" s="19"/>
      <c r="N38" s="19"/>
      <c r="O38" s="20"/>
      <c r="P38" s="18"/>
      <c r="Q38" s="19"/>
      <c r="R38" s="19"/>
      <c r="S38" s="19"/>
      <c r="T38" s="19"/>
      <c r="U38" s="20"/>
      <c r="V38" s="18"/>
      <c r="W38" s="19"/>
      <c r="X38" s="59"/>
      <c r="Y38" s="48"/>
      <c r="Z38" s="19"/>
      <c r="AA38" s="52"/>
      <c r="AB38" s="48"/>
      <c r="AC38" s="19"/>
      <c r="AD38" s="19"/>
      <c r="AE38" s="19"/>
      <c r="AF38" s="19"/>
      <c r="AG38" s="20"/>
      <c r="AH38" s="18"/>
      <c r="AI38" s="19"/>
      <c r="AJ38" s="19"/>
      <c r="AK38" s="19"/>
      <c r="AL38" s="19"/>
      <c r="AM38" s="20"/>
      <c r="AN38" s="18"/>
      <c r="AO38" s="19"/>
      <c r="AP38" s="19"/>
      <c r="AQ38" s="19"/>
      <c r="AR38" s="19"/>
      <c r="AS38" s="20"/>
      <c r="AT38" s="18"/>
      <c r="AU38" s="19"/>
      <c r="AV38" s="19"/>
      <c r="AW38" s="19"/>
      <c r="AX38" s="19"/>
      <c r="AY38" s="20"/>
      <c r="AZ38" s="18"/>
      <c r="BA38" s="19"/>
      <c r="BB38" s="19"/>
      <c r="BC38" s="19"/>
      <c r="BD38" s="19"/>
      <c r="BE38" s="20"/>
      <c r="BF38" s="18"/>
      <c r="BG38" s="19"/>
      <c r="BH38" s="19"/>
      <c r="BI38" s="19"/>
      <c r="BJ38" s="19"/>
      <c r="BK38" s="20"/>
      <c r="BL38" s="18"/>
      <c r="BM38" s="19"/>
      <c r="BN38" s="19"/>
      <c r="BO38" s="19"/>
      <c r="BP38" s="19"/>
      <c r="BQ38" s="20"/>
      <c r="BR38" s="18"/>
      <c r="BS38" s="19"/>
      <c r="BT38" s="19"/>
      <c r="BU38" s="19"/>
      <c r="BV38" s="19"/>
      <c r="BW38" s="20"/>
      <c r="BX38" s="18"/>
      <c r="BY38" s="19"/>
      <c r="BZ38" s="19"/>
      <c r="CA38" s="19"/>
      <c r="CB38" s="19"/>
      <c r="CC38" s="20"/>
      <c r="CD38" s="18"/>
      <c r="CE38" s="19"/>
      <c r="CF38" s="19"/>
      <c r="CG38" s="19"/>
      <c r="CH38" s="19"/>
      <c r="CI38" s="20"/>
      <c r="CJ38" s="18"/>
      <c r="CK38" s="19"/>
      <c r="CL38" s="19"/>
      <c r="CM38" s="19"/>
      <c r="CN38" s="19"/>
      <c r="CO38" s="20"/>
      <c r="CP38" s="18"/>
      <c r="CQ38" s="19"/>
      <c r="CR38" s="19"/>
      <c r="CS38" s="19"/>
      <c r="CT38" s="19"/>
      <c r="CU38" s="20"/>
      <c r="CV38" s="18"/>
      <c r="CW38" s="19"/>
      <c r="CX38" s="19"/>
      <c r="CY38" s="19"/>
      <c r="CZ38" s="19"/>
      <c r="DA38" s="20"/>
      <c r="DB38" s="18"/>
      <c r="DC38" s="19"/>
      <c r="DD38" s="19"/>
      <c r="DE38" s="19"/>
      <c r="DF38" s="19"/>
      <c r="DG38" s="20"/>
      <c r="DH38" s="18"/>
      <c r="DI38" s="19"/>
      <c r="DJ38" s="19"/>
      <c r="DK38" s="19"/>
      <c r="DL38" s="19"/>
      <c r="DM38" s="20"/>
      <c r="DN38" s="18"/>
      <c r="DO38" s="19"/>
      <c r="DP38" s="19"/>
      <c r="DQ38" s="19"/>
      <c r="DR38" s="19"/>
      <c r="DS38" s="20"/>
      <c r="DT38" s="18"/>
      <c r="DU38" s="19"/>
      <c r="DV38" s="19"/>
      <c r="DW38" s="19"/>
      <c r="DX38" s="19"/>
      <c r="DY38" s="20"/>
      <c r="DZ38" s="18"/>
      <c r="EA38" s="19"/>
      <c r="EB38" s="52"/>
      <c r="EC38" s="48"/>
      <c r="ED38" s="19"/>
      <c r="EE38" s="20"/>
      <c r="EF38" s="18"/>
      <c r="EG38" s="19"/>
      <c r="EH38" s="19"/>
      <c r="EI38" s="19"/>
      <c r="EJ38" s="19"/>
      <c r="EK38" s="20"/>
      <c r="EL38" s="18"/>
      <c r="EM38" s="19"/>
      <c r="EN38" s="19"/>
      <c r="EO38" s="19"/>
      <c r="EP38" s="19"/>
      <c r="EQ38" s="20"/>
      <c r="ER38" s="18"/>
      <c r="ES38" s="19"/>
      <c r="ET38" s="19"/>
      <c r="EU38" s="19"/>
      <c r="EV38" s="19"/>
      <c r="EW38" s="20"/>
      <c r="EX38" s="18"/>
      <c r="EY38" s="19"/>
      <c r="EZ38" s="19"/>
      <c r="FA38" s="19"/>
      <c r="FB38" s="19"/>
      <c r="FC38" s="20"/>
      <c r="FD38" s="18"/>
      <c r="FE38" s="19"/>
      <c r="FF38" s="19"/>
      <c r="FG38" s="19"/>
      <c r="FH38" s="19"/>
      <c r="FI38" s="20"/>
      <c r="FJ38" s="18"/>
      <c r="FK38" s="19"/>
      <c r="FL38" s="19"/>
      <c r="FM38" s="19"/>
      <c r="FN38" s="19"/>
      <c r="FO38" s="20"/>
      <c r="FP38" s="18"/>
      <c r="FQ38" s="19"/>
      <c r="FR38" s="19"/>
      <c r="FS38" s="19"/>
      <c r="FT38" s="19"/>
      <c r="FU38" s="20"/>
      <c r="FV38" s="18"/>
      <c r="FW38" s="19"/>
      <c r="FX38" s="19"/>
      <c r="FY38" s="19"/>
      <c r="FZ38" s="19"/>
      <c r="GA38" s="20"/>
      <c r="GB38" s="18"/>
      <c r="GC38" s="19"/>
      <c r="GD38" s="19"/>
      <c r="GE38" s="19"/>
      <c r="GF38" s="19"/>
      <c r="GG38" s="20"/>
      <c r="GH38" s="75">
        <f>IFERROR(VLOOKUP($C38,パターン表データ!$B$2:$K$111,9,FALSE),"")</f>
        <v>10.5</v>
      </c>
      <c r="GI38" s="76">
        <f>IFERROR(VLOOKUP($C38,パターン表データ!$B$2:$K$111,10,FALSE),"")</f>
        <v>2.75</v>
      </c>
      <c r="GJ38" s="92"/>
      <c r="GK38" s="93"/>
      <c r="GL38" s="94"/>
      <c r="GM38" s="95"/>
      <c r="GN38" s="96"/>
      <c r="GO38" s="97" t="s">
        <v>125</v>
      </c>
      <c r="GP38" s="96"/>
      <c r="GQ38" s="85">
        <f t="shared" si="2"/>
        <v>0</v>
      </c>
      <c r="GR38" s="110"/>
      <c r="GS38" s="33"/>
      <c r="GT38" s="21"/>
    </row>
    <row r="39" spans="1:202" ht="44.25" customHeight="1" thickBot="1">
      <c r="A39" s="22"/>
      <c r="B39" s="23"/>
      <c r="C39" s="24"/>
      <c r="D39" s="25"/>
      <c r="E39" s="26"/>
      <c r="F39" s="65"/>
      <c r="G39" s="62"/>
      <c r="H39" s="62"/>
      <c r="I39" s="62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77">
        <f>SUM(GH6:GH38)</f>
        <v>162.75</v>
      </c>
      <c r="GI39" s="78">
        <f>SUM(GI6:GI38)</f>
        <v>0</v>
      </c>
      <c r="GJ39" s="28"/>
      <c r="GK39" s="28"/>
      <c r="GL39" s="28"/>
      <c r="GM39" s="29"/>
      <c r="GN39" s="175" t="s">
        <v>113</v>
      </c>
      <c r="GO39" s="175"/>
      <c r="GP39" s="176"/>
      <c r="GQ39" s="86">
        <f>SUMIF(GQ6:GQ38,"&lt;&gt;1")</f>
        <v>1.25</v>
      </c>
      <c r="GR39" s="36"/>
      <c r="GS39" s="29"/>
      <c r="GT39" s="21"/>
    </row>
    <row r="40" spans="1:202" ht="44.25" customHeight="1" thickBot="1">
      <c r="D40" s="29"/>
      <c r="E40" s="29"/>
      <c r="G40" s="29"/>
      <c r="H40" s="29"/>
      <c r="I40" s="29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29"/>
      <c r="GM40" s="29"/>
      <c r="GN40" s="29"/>
      <c r="GO40" s="35"/>
      <c r="GP40" s="29"/>
      <c r="GQ40" s="29"/>
      <c r="GR40" s="29"/>
      <c r="GS40" s="29"/>
      <c r="GT40" s="21"/>
    </row>
    <row r="41" spans="1:202" ht="44.25" customHeight="1" thickBot="1">
      <c r="C41" s="29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0"/>
      <c r="EX41" s="30"/>
      <c r="EY41" s="30"/>
      <c r="EZ41" s="30"/>
      <c r="FA41" s="30"/>
      <c r="FB41" s="30"/>
      <c r="FC41" s="30"/>
      <c r="FD41" s="190">
        <f>C2</f>
        <v>4</v>
      </c>
      <c r="FE41" s="190"/>
      <c r="FF41" s="190"/>
      <c r="FG41" s="190"/>
      <c r="FH41" s="190"/>
      <c r="FI41" s="190"/>
      <c r="FJ41" s="13"/>
      <c r="FK41" s="231" t="s">
        <v>101</v>
      </c>
      <c r="FL41" s="231"/>
      <c r="FM41" s="231"/>
      <c r="FN41" s="231"/>
      <c r="FO41" s="231"/>
      <c r="FP41" s="231"/>
      <c r="FQ41" s="231"/>
      <c r="FR41" s="231"/>
      <c r="FS41" s="231"/>
      <c r="FT41" s="231"/>
      <c r="FU41" s="231"/>
      <c r="FV41" s="231"/>
      <c r="FW41" s="231"/>
      <c r="FX41" s="231"/>
      <c r="FY41" s="231"/>
      <c r="FZ41" s="231"/>
      <c r="GA41" s="231"/>
      <c r="GB41" s="231"/>
      <c r="GC41" s="231"/>
      <c r="GD41" s="231"/>
      <c r="GE41" s="231"/>
      <c r="GF41" s="231"/>
      <c r="GG41" s="232"/>
      <c r="GH41" s="77">
        <f>VLOOKUP(C2,勤務日数・祝日データ!B1:E13,2,0)</f>
        <v>162.75</v>
      </c>
      <c r="GI41" s="29"/>
      <c r="GJ41" s="29"/>
      <c r="GK41" s="29"/>
      <c r="GL41" s="137" t="s">
        <v>191</v>
      </c>
      <c r="GM41" s="177" t="s">
        <v>138</v>
      </c>
      <c r="GN41" s="177"/>
      <c r="GO41" s="177"/>
      <c r="GP41" s="177" t="s">
        <v>139</v>
      </c>
      <c r="GQ41" s="177"/>
      <c r="GR41" s="177"/>
      <c r="GS41" s="31"/>
      <c r="GT41" s="29"/>
    </row>
    <row r="42" spans="1:202" ht="42" customHeight="1" thickBot="1">
      <c r="D42" s="29"/>
      <c r="GH42" s="32"/>
      <c r="GI42" s="163" t="s">
        <v>216</v>
      </c>
      <c r="GJ42" s="162">
        <v>0</v>
      </c>
      <c r="GL42" s="213" t="s">
        <v>192</v>
      </c>
      <c r="GM42" s="216"/>
      <c r="GN42" s="217"/>
      <c r="GO42" s="217"/>
      <c r="GP42" s="222"/>
      <c r="GQ42" s="223"/>
      <c r="GR42" s="224"/>
      <c r="GT42" s="29"/>
    </row>
    <row r="43" spans="1:202" ht="36" customHeight="1" thickBot="1">
      <c r="GH43" s="233" t="s">
        <v>226</v>
      </c>
      <c r="GI43" s="234"/>
      <c r="GJ43" s="162">
        <v>9</v>
      </c>
      <c r="GL43" s="214"/>
      <c r="GM43" s="218"/>
      <c r="GN43" s="219"/>
      <c r="GO43" s="219"/>
      <c r="GP43" s="225"/>
      <c r="GQ43" s="226"/>
      <c r="GR43" s="227"/>
      <c r="GT43" s="31"/>
    </row>
    <row r="44" spans="1:202" ht="42" customHeight="1">
      <c r="GL44" s="215"/>
      <c r="GM44" s="220"/>
      <c r="GN44" s="221"/>
      <c r="GO44" s="221"/>
      <c r="GP44" s="228"/>
      <c r="GQ44" s="229"/>
      <c r="GR44" s="230"/>
    </row>
  </sheetData>
  <mergeCells count="35">
    <mergeCell ref="GL42:GL44"/>
    <mergeCell ref="GM42:GO44"/>
    <mergeCell ref="GP42:GR44"/>
    <mergeCell ref="GH43:GI43"/>
    <mergeCell ref="GN4:GP5"/>
    <mergeCell ref="GQ4:GQ5"/>
    <mergeCell ref="GR4:GR5"/>
    <mergeCell ref="GS4:GS5"/>
    <mergeCell ref="GN39:GP39"/>
    <mergeCell ref="FD41:FI41"/>
    <mergeCell ref="FK41:GG41"/>
    <mergeCell ref="GM41:GO41"/>
    <mergeCell ref="GP41:GR41"/>
    <mergeCell ref="GH4:GH5"/>
    <mergeCell ref="GI4:GI5"/>
    <mergeCell ref="GJ4:GJ5"/>
    <mergeCell ref="GK4:GK5"/>
    <mergeCell ref="GL4:GL5"/>
    <mergeCell ref="GM4:GM5"/>
    <mergeCell ref="GM3:GR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B3:E3"/>
    <mergeCell ref="J3:AA3"/>
    <mergeCell ref="AB3:AS3"/>
    <mergeCell ref="AT3:BK3"/>
    <mergeCell ref="BL3:CV3"/>
    <mergeCell ref="GJ3:GL3"/>
  </mergeCells>
  <phoneticPr fontId="5"/>
  <conditionalFormatting sqref="A6:GI38">
    <cfRule type="expression" dxfId="9" priority="2">
      <formula>$C6="X2"</formula>
    </cfRule>
    <cfRule type="expression" dxfId="7" priority="6">
      <formula>AND(WEEKDAY($B6)=7,$B6&lt;&gt;"")</formula>
    </cfRule>
    <cfRule type="expression" dxfId="6" priority="7">
      <formula>WEEKDAY($B6)=1</formula>
    </cfRule>
    <cfRule type="expression" dxfId="5" priority="8">
      <formula>$C6=""</formula>
    </cfRule>
  </conditionalFormatting>
  <conditionalFormatting sqref="C6:C38">
    <cfRule type="expression" dxfId="4" priority="1">
      <formula>$C6=""</formula>
    </cfRule>
  </conditionalFormatting>
  <conditionalFormatting sqref="J6:GG38">
    <cfRule type="expression" dxfId="3" priority="3">
      <formula>AND(J$4&gt;=$G6,J$4&lt;=$I6)</formula>
    </cfRule>
    <cfRule type="expression" dxfId="2" priority="4">
      <formula>AND(J$4&gt;=$D6,J$4&lt;=$F6)</formula>
    </cfRule>
  </conditionalFormatting>
  <conditionalFormatting sqref="GR6:GR38">
    <cfRule type="beginsWith" dxfId="1" priority="9" operator="beginsWith" text="無">
      <formula>LEFT(GR6,LEN("無"))="無"</formula>
    </cfRule>
    <cfRule type="endsWith" dxfId="0" priority="10" operator="endsWith" text="有">
      <formula>RIGHT(GR6,LEN("有"))="有"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23" orientation="landscape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DD906DE3-FB06-4439-AEEE-E9CC0900B984}">
            <xm:f>COUNTIF(勤務日数・祝日データ!$G$2:$H$27,$A6)=1</xm:f>
            <x14:dxf>
              <fill>
                <patternFill>
                  <bgColor rgb="FFFFE7FF"/>
                </patternFill>
              </fill>
            </x14:dxf>
          </x14:cfRule>
          <xm:sqref>A6:GI38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4B4A314-1643-4F5F-BB00-3CDAC599C5D6}">
          <x14:formula1>
            <xm:f>パターン表データ!$B$114:$B$115</xm:f>
          </x14:formula1>
          <xm:sqref>GR6:GR38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066C7-6260-4525-99E2-D613146A7DCC}">
  <sheetPr>
    <pageSetUpPr fitToPage="1"/>
  </sheetPr>
  <dimension ref="A1:L110"/>
  <sheetViews>
    <sheetView zoomScaleNormal="100" zoomScaleSheetLayoutView="90" workbookViewId="0">
      <selection activeCell="I6" sqref="I6"/>
    </sheetView>
  </sheetViews>
  <sheetFormatPr defaultRowHeight="18.75"/>
  <cols>
    <col min="2" max="2" width="13.375" bestFit="1" customWidth="1"/>
    <col min="3" max="3" width="11.5" customWidth="1"/>
    <col min="4" max="4" width="11" customWidth="1"/>
    <col min="5" max="5" width="9" bestFit="1" customWidth="1"/>
    <col min="6" max="6" width="18.75" customWidth="1"/>
    <col min="7" max="7" width="12.25" customWidth="1"/>
    <col min="8" max="8" width="7.875" style="87" bestFit="1" customWidth="1"/>
    <col min="9" max="9" width="20.75" style="87" customWidth="1"/>
    <col min="10" max="10" width="14.5" style="138" customWidth="1"/>
  </cols>
  <sheetData>
    <row r="1" spans="1:12" ht="13.5" customHeight="1">
      <c r="K1" t="s">
        <v>79</v>
      </c>
      <c r="L1" t="s">
        <v>84</v>
      </c>
    </row>
    <row r="2" spans="1:12" ht="37.5">
      <c r="A2" s="140"/>
      <c r="B2" s="141" t="s">
        <v>2</v>
      </c>
      <c r="C2" s="142" t="s">
        <v>31</v>
      </c>
      <c r="D2" s="142" t="s">
        <v>32</v>
      </c>
      <c r="E2" s="141" t="s">
        <v>142</v>
      </c>
      <c r="F2" s="141" t="s">
        <v>79</v>
      </c>
      <c r="G2" s="142" t="s">
        <v>33</v>
      </c>
      <c r="H2" s="88" t="s">
        <v>3</v>
      </c>
      <c r="I2" s="3" t="s">
        <v>80</v>
      </c>
      <c r="J2" s="3" t="s">
        <v>193</v>
      </c>
      <c r="K2" s="2">
        <v>4.1666666666666664E-2</v>
      </c>
      <c r="L2" s="143">
        <v>0.32291666666666669</v>
      </c>
    </row>
    <row r="3" spans="1:12">
      <c r="A3" s="140">
        <v>1</v>
      </c>
      <c r="B3" s="144" t="s">
        <v>5</v>
      </c>
      <c r="C3" s="1" t="s">
        <v>34</v>
      </c>
      <c r="D3" s="1" t="s">
        <v>34</v>
      </c>
      <c r="E3" s="145">
        <v>0</v>
      </c>
      <c r="F3" s="146" t="s">
        <v>66</v>
      </c>
      <c r="G3" s="145">
        <v>0</v>
      </c>
      <c r="H3" s="89">
        <v>0</v>
      </c>
      <c r="I3" s="90">
        <f>H3*24</f>
        <v>0</v>
      </c>
      <c r="J3" s="139" t="s">
        <v>195</v>
      </c>
    </row>
    <row r="4" spans="1:12">
      <c r="A4" s="140">
        <v>2</v>
      </c>
      <c r="B4" s="144" t="s">
        <v>121</v>
      </c>
      <c r="C4" s="1" t="s">
        <v>122</v>
      </c>
      <c r="D4" s="1" t="s">
        <v>122</v>
      </c>
      <c r="E4" s="145">
        <v>0</v>
      </c>
      <c r="F4" s="146" t="s">
        <v>66</v>
      </c>
      <c r="G4" s="145">
        <v>0</v>
      </c>
      <c r="H4" s="89">
        <v>0</v>
      </c>
      <c r="I4" s="90">
        <v>-7.75</v>
      </c>
      <c r="J4" s="139" t="s">
        <v>195</v>
      </c>
    </row>
    <row r="5" spans="1:12">
      <c r="A5" s="140">
        <v>3</v>
      </c>
      <c r="B5" s="144" t="s">
        <v>11</v>
      </c>
      <c r="C5" s="146" t="s">
        <v>143</v>
      </c>
      <c r="D5" s="146">
        <v>0.5</v>
      </c>
      <c r="E5" s="146">
        <f>D5-C5</f>
        <v>0.20833333333333331</v>
      </c>
      <c r="F5" s="146" t="s">
        <v>66</v>
      </c>
      <c r="G5" s="146">
        <f>D5-C5</f>
        <v>0.20833333333333331</v>
      </c>
      <c r="H5" s="89">
        <f t="shared" ref="H5:H91" si="0">G5-$L$2</f>
        <v>-0.11458333333333337</v>
      </c>
      <c r="I5" s="90">
        <f>H5*24</f>
        <v>-2.7500000000000009</v>
      </c>
      <c r="J5" s="139" t="s">
        <v>195</v>
      </c>
    </row>
    <row r="6" spans="1:12">
      <c r="A6" s="140">
        <v>4</v>
      </c>
      <c r="B6" s="144" t="s">
        <v>76</v>
      </c>
      <c r="C6" s="146" t="s">
        <v>143</v>
      </c>
      <c r="D6" s="146">
        <v>0.54166666666666696</v>
      </c>
      <c r="E6" s="146">
        <f t="shared" ref="E6:E7" si="1">D6-C6</f>
        <v>0.25000000000000028</v>
      </c>
      <c r="F6" s="146" t="s">
        <v>66</v>
      </c>
      <c r="G6" s="146">
        <f>D6-C6</f>
        <v>0.25000000000000028</v>
      </c>
      <c r="H6" s="89">
        <f t="shared" si="0"/>
        <v>-7.2916666666666408E-2</v>
      </c>
      <c r="I6" s="90">
        <f>H6*24</f>
        <v>-1.7499999999999938</v>
      </c>
      <c r="J6" s="139" t="s">
        <v>195</v>
      </c>
    </row>
    <row r="7" spans="1:12">
      <c r="A7" s="140">
        <v>5</v>
      </c>
      <c r="B7" s="144" t="s">
        <v>60</v>
      </c>
      <c r="C7" s="146" t="s">
        <v>143</v>
      </c>
      <c r="D7" s="146">
        <v>0.58333333333333404</v>
      </c>
      <c r="E7" s="146">
        <f t="shared" si="1"/>
        <v>0.29166666666666735</v>
      </c>
      <c r="F7" s="147" t="s">
        <v>87</v>
      </c>
      <c r="G7" s="146">
        <f t="shared" ref="G7:G18" si="2">D7-C7-$K$2</f>
        <v>0.25000000000000067</v>
      </c>
      <c r="H7" s="89">
        <f t="shared" si="0"/>
        <v>-7.2916666666666019E-2</v>
      </c>
      <c r="I7" s="90">
        <f t="shared" ref="I7" si="3">H7*24</f>
        <v>-1.7499999999999845</v>
      </c>
      <c r="J7" s="139" t="s">
        <v>195</v>
      </c>
      <c r="K7" s="148"/>
    </row>
    <row r="8" spans="1:12">
      <c r="A8" s="140">
        <v>6</v>
      </c>
      <c r="B8" s="144" t="s">
        <v>61</v>
      </c>
      <c r="C8" s="146" t="s">
        <v>143</v>
      </c>
      <c r="D8" s="146">
        <v>0.625</v>
      </c>
      <c r="E8" s="146">
        <f>D8-C8</f>
        <v>0.33333333333333331</v>
      </c>
      <c r="F8" s="147" t="s">
        <v>87</v>
      </c>
      <c r="G8" s="146">
        <f t="shared" si="2"/>
        <v>0.29166666666666663</v>
      </c>
      <c r="H8" s="89">
        <f t="shared" si="0"/>
        <v>-3.1250000000000056E-2</v>
      </c>
      <c r="I8" s="90">
        <f>H8*24</f>
        <v>-0.75000000000000133</v>
      </c>
      <c r="J8" s="139" t="s">
        <v>195</v>
      </c>
    </row>
    <row r="9" spans="1:12">
      <c r="A9" s="140">
        <v>7</v>
      </c>
      <c r="B9" s="144" t="s">
        <v>62</v>
      </c>
      <c r="C9" s="146" t="s">
        <v>143</v>
      </c>
      <c r="D9" s="146">
        <v>0.66666666666666663</v>
      </c>
      <c r="E9" s="146">
        <f t="shared" ref="E9" si="4">D9-C9</f>
        <v>0.37499999999999994</v>
      </c>
      <c r="F9" s="147" t="s">
        <v>87</v>
      </c>
      <c r="G9" s="146">
        <f t="shared" si="2"/>
        <v>0.33333333333333326</v>
      </c>
      <c r="H9" s="89">
        <f t="shared" si="0"/>
        <v>1.0416666666666574E-2</v>
      </c>
      <c r="I9" s="90">
        <f t="shared" ref="I9" si="5">H9*24</f>
        <v>0.24999999999999778</v>
      </c>
      <c r="J9" s="139" t="s">
        <v>195</v>
      </c>
    </row>
    <row r="10" spans="1:12">
      <c r="A10" s="140">
        <v>8</v>
      </c>
      <c r="B10" s="144" t="s">
        <v>63</v>
      </c>
      <c r="C10" s="146" t="s">
        <v>143</v>
      </c>
      <c r="D10" s="146">
        <v>0.70833333333333337</v>
      </c>
      <c r="E10" s="146">
        <f>D10-C10</f>
        <v>0.41666666666666669</v>
      </c>
      <c r="F10" s="147" t="s">
        <v>87</v>
      </c>
      <c r="G10" s="146">
        <f t="shared" si="2"/>
        <v>0.375</v>
      </c>
      <c r="H10" s="89">
        <f t="shared" si="0"/>
        <v>5.2083333333333315E-2</v>
      </c>
      <c r="I10" s="90">
        <f>H10*24</f>
        <v>1.2499999999999996</v>
      </c>
      <c r="J10" s="139" t="s">
        <v>194</v>
      </c>
    </row>
    <row r="11" spans="1:12">
      <c r="A11" s="140">
        <v>9</v>
      </c>
      <c r="B11" s="144" t="s">
        <v>64</v>
      </c>
      <c r="C11" s="146" t="s">
        <v>143</v>
      </c>
      <c r="D11" s="146">
        <v>0.71875</v>
      </c>
      <c r="E11" s="146">
        <f>D11-C11</f>
        <v>0.42708333333333331</v>
      </c>
      <c r="F11" s="147" t="s">
        <v>87</v>
      </c>
      <c r="G11" s="146">
        <f>D11-C11-$K$2</f>
        <v>0.38541666666666663</v>
      </c>
      <c r="H11" s="89">
        <f t="shared" si="0"/>
        <v>6.2499999999999944E-2</v>
      </c>
      <c r="I11" s="90">
        <f>H11*24</f>
        <v>1.4999999999999987</v>
      </c>
      <c r="J11" s="139" t="s">
        <v>194</v>
      </c>
    </row>
    <row r="12" spans="1:12">
      <c r="A12" s="140">
        <v>10</v>
      </c>
      <c r="B12" s="144" t="s">
        <v>65</v>
      </c>
      <c r="C12" s="146" t="s">
        <v>143</v>
      </c>
      <c r="D12" s="146">
        <v>0.72916666666666663</v>
      </c>
      <c r="E12" s="146">
        <f t="shared" ref="E12:E16" si="6">D12-C12</f>
        <v>0.43749999999999994</v>
      </c>
      <c r="F12" s="147" t="s">
        <v>87</v>
      </c>
      <c r="G12" s="146">
        <f>D12-C12-$K$2</f>
        <v>0.39583333333333326</v>
      </c>
      <c r="H12" s="89">
        <f t="shared" ref="H12:H16" si="7">G12-$L$2</f>
        <v>7.2916666666666574E-2</v>
      </c>
      <c r="I12" s="90">
        <f t="shared" ref="I12:I16" si="8">H12*24</f>
        <v>1.7499999999999978</v>
      </c>
      <c r="J12" s="139" t="s">
        <v>194</v>
      </c>
    </row>
    <row r="13" spans="1:12">
      <c r="A13" s="140">
        <v>11</v>
      </c>
      <c r="B13" s="144" t="s">
        <v>71</v>
      </c>
      <c r="C13" s="146" t="s">
        <v>143</v>
      </c>
      <c r="D13" s="146">
        <v>0.75</v>
      </c>
      <c r="E13" s="146">
        <f t="shared" si="6"/>
        <v>0.45833333333333331</v>
      </c>
      <c r="F13" s="147" t="s">
        <v>87</v>
      </c>
      <c r="G13" s="146">
        <f t="shared" ref="G13:G16" si="9">D13-C13-$K$2</f>
        <v>0.41666666666666663</v>
      </c>
      <c r="H13" s="89">
        <f t="shared" si="7"/>
        <v>9.3749999999999944E-2</v>
      </c>
      <c r="I13" s="90">
        <f t="shared" si="8"/>
        <v>2.2499999999999987</v>
      </c>
      <c r="J13" s="139" t="s">
        <v>194</v>
      </c>
    </row>
    <row r="14" spans="1:12">
      <c r="A14" s="140">
        <v>12</v>
      </c>
      <c r="B14" s="144" t="s">
        <v>77</v>
      </c>
      <c r="C14" s="146" t="s">
        <v>143</v>
      </c>
      <c r="D14" s="146">
        <v>0.76041666666666696</v>
      </c>
      <c r="E14" s="146">
        <f t="shared" si="6"/>
        <v>0.46875000000000028</v>
      </c>
      <c r="F14" s="147" t="s">
        <v>87</v>
      </c>
      <c r="G14" s="146">
        <f t="shared" si="9"/>
        <v>0.42708333333333359</v>
      </c>
      <c r="H14" s="89">
        <f t="shared" si="7"/>
        <v>0.10416666666666691</v>
      </c>
      <c r="I14" s="90">
        <f t="shared" si="8"/>
        <v>2.5000000000000058</v>
      </c>
      <c r="J14" s="139" t="s">
        <v>194</v>
      </c>
    </row>
    <row r="15" spans="1:12">
      <c r="A15" s="140">
        <v>13</v>
      </c>
      <c r="B15" s="144" t="s">
        <v>86</v>
      </c>
      <c r="C15" s="146" t="s">
        <v>143</v>
      </c>
      <c r="D15" s="146">
        <v>0.77083333333333337</v>
      </c>
      <c r="E15" s="146">
        <f t="shared" si="6"/>
        <v>0.47916666666666669</v>
      </c>
      <c r="F15" s="147" t="s">
        <v>87</v>
      </c>
      <c r="G15" s="146">
        <f t="shared" si="9"/>
        <v>0.4375</v>
      </c>
      <c r="H15" s="89">
        <f t="shared" si="7"/>
        <v>0.11458333333333331</v>
      </c>
      <c r="I15" s="90">
        <f t="shared" si="8"/>
        <v>2.7499999999999996</v>
      </c>
      <c r="J15" s="139" t="s">
        <v>194</v>
      </c>
    </row>
    <row r="16" spans="1:12">
      <c r="A16" s="140">
        <v>14</v>
      </c>
      <c r="B16" s="144" t="s">
        <v>156</v>
      </c>
      <c r="C16" s="146" t="s">
        <v>143</v>
      </c>
      <c r="D16" s="146">
        <v>0.79166666666666663</v>
      </c>
      <c r="E16" s="146">
        <f t="shared" si="6"/>
        <v>0.49999999999999994</v>
      </c>
      <c r="F16" s="147" t="s">
        <v>87</v>
      </c>
      <c r="G16" s="146">
        <f t="shared" si="9"/>
        <v>0.45833333333333326</v>
      </c>
      <c r="H16" s="89">
        <f t="shared" si="7"/>
        <v>0.13541666666666657</v>
      </c>
      <c r="I16" s="90">
        <f t="shared" si="8"/>
        <v>3.2499999999999978</v>
      </c>
      <c r="J16" s="139" t="s">
        <v>194</v>
      </c>
    </row>
    <row r="17" spans="1:10">
      <c r="A17" s="140">
        <v>15</v>
      </c>
      <c r="B17" s="144" t="s">
        <v>157</v>
      </c>
      <c r="C17" s="146" t="s">
        <v>143</v>
      </c>
      <c r="D17" s="146">
        <v>0.83333333333333337</v>
      </c>
      <c r="E17" s="146">
        <f t="shared" ref="E17:E109" si="10">D17-C17</f>
        <v>0.54166666666666674</v>
      </c>
      <c r="F17" s="147" t="s">
        <v>87</v>
      </c>
      <c r="G17" s="146">
        <f t="shared" si="2"/>
        <v>0.50000000000000011</v>
      </c>
      <c r="H17" s="89">
        <f t="shared" si="0"/>
        <v>0.17708333333333343</v>
      </c>
      <c r="I17" s="90">
        <f t="shared" ref="I17:I18" si="11">H17*24</f>
        <v>4.2500000000000018</v>
      </c>
      <c r="J17" s="139" t="s">
        <v>195</v>
      </c>
    </row>
    <row r="18" spans="1:10">
      <c r="A18" s="140">
        <v>16</v>
      </c>
      <c r="B18" s="144" t="s">
        <v>158</v>
      </c>
      <c r="C18" s="146" t="s">
        <v>143</v>
      </c>
      <c r="D18" s="146">
        <v>0.875</v>
      </c>
      <c r="E18" s="146">
        <f t="shared" si="10"/>
        <v>0.58333333333333326</v>
      </c>
      <c r="F18" s="147" t="s">
        <v>87</v>
      </c>
      <c r="G18" s="146">
        <f t="shared" si="2"/>
        <v>0.54166666666666663</v>
      </c>
      <c r="H18" s="89">
        <f t="shared" si="0"/>
        <v>0.21874999999999994</v>
      </c>
      <c r="I18" s="90">
        <f t="shared" si="11"/>
        <v>5.2499999999999982</v>
      </c>
      <c r="J18" s="139" t="s">
        <v>195</v>
      </c>
    </row>
    <row r="19" spans="1:10">
      <c r="A19" s="140">
        <v>17</v>
      </c>
      <c r="B19" s="144" t="s">
        <v>12</v>
      </c>
      <c r="C19" s="146" t="s">
        <v>144</v>
      </c>
      <c r="D19" s="146">
        <v>0.5</v>
      </c>
      <c r="E19" s="146">
        <f t="shared" si="10"/>
        <v>0.1875</v>
      </c>
      <c r="F19" s="146" t="s">
        <v>66</v>
      </c>
      <c r="G19" s="146">
        <f t="shared" ref="G19:G20" si="12">D19-C19</f>
        <v>0.1875</v>
      </c>
      <c r="H19" s="89">
        <f t="shared" si="0"/>
        <v>-0.13541666666666669</v>
      </c>
      <c r="I19" s="90">
        <f>H19*24</f>
        <v>-3.2500000000000004</v>
      </c>
      <c r="J19" s="139" t="s">
        <v>195</v>
      </c>
    </row>
    <row r="20" spans="1:10">
      <c r="A20" s="140">
        <v>18</v>
      </c>
      <c r="B20" s="144" t="s">
        <v>74</v>
      </c>
      <c r="C20" s="146" t="s">
        <v>144</v>
      </c>
      <c r="D20" s="146">
        <v>0.54166666666666696</v>
      </c>
      <c r="E20" s="146">
        <f t="shared" si="10"/>
        <v>0.22916666666666696</v>
      </c>
      <c r="F20" s="146" t="s">
        <v>66</v>
      </c>
      <c r="G20" s="146">
        <f t="shared" si="12"/>
        <v>0.22916666666666696</v>
      </c>
      <c r="H20" s="89">
        <f t="shared" si="0"/>
        <v>-9.3749999999999722E-2</v>
      </c>
      <c r="I20" s="90">
        <f t="shared" ref="I20:I109" si="13">H20*24</f>
        <v>-2.2499999999999933</v>
      </c>
      <c r="J20" s="139" t="s">
        <v>195</v>
      </c>
    </row>
    <row r="21" spans="1:10">
      <c r="A21" s="140">
        <v>19</v>
      </c>
      <c r="B21" s="144" t="s">
        <v>13</v>
      </c>
      <c r="C21" s="146" t="s">
        <v>144</v>
      </c>
      <c r="D21" s="146">
        <v>0.58333333333333404</v>
      </c>
      <c r="E21" s="146">
        <f t="shared" si="10"/>
        <v>0.27083333333333404</v>
      </c>
      <c r="F21" s="147" t="s">
        <v>87</v>
      </c>
      <c r="G21" s="146">
        <f t="shared" ref="G21:G32" si="14">D21-C21-$K$2</f>
        <v>0.22916666666666738</v>
      </c>
      <c r="H21" s="89">
        <f t="shared" si="0"/>
        <v>-9.3749999999999306E-2</v>
      </c>
      <c r="I21" s="90">
        <f t="shared" si="13"/>
        <v>-2.2499999999999831</v>
      </c>
      <c r="J21" s="139" t="s">
        <v>195</v>
      </c>
    </row>
    <row r="22" spans="1:10">
      <c r="A22" s="140">
        <v>20</v>
      </c>
      <c r="B22" s="144" t="s">
        <v>6</v>
      </c>
      <c r="C22" s="146" t="s">
        <v>144</v>
      </c>
      <c r="D22" s="146">
        <v>0.625</v>
      </c>
      <c r="E22" s="146">
        <f t="shared" si="10"/>
        <v>0.3125</v>
      </c>
      <c r="F22" s="147" t="s">
        <v>87</v>
      </c>
      <c r="G22" s="146">
        <f t="shared" si="14"/>
        <v>0.27083333333333331</v>
      </c>
      <c r="H22" s="89">
        <f t="shared" si="0"/>
        <v>-5.208333333333337E-2</v>
      </c>
      <c r="I22" s="90">
        <f t="shared" si="13"/>
        <v>-1.2500000000000009</v>
      </c>
      <c r="J22" s="139" t="s">
        <v>195</v>
      </c>
    </row>
    <row r="23" spans="1:10">
      <c r="A23" s="140">
        <v>21</v>
      </c>
      <c r="B23" s="144" t="s">
        <v>14</v>
      </c>
      <c r="C23" s="146" t="s">
        <v>144</v>
      </c>
      <c r="D23" s="146">
        <v>0.66666666666666663</v>
      </c>
      <c r="E23" s="146">
        <f t="shared" si="10"/>
        <v>0.35416666666666663</v>
      </c>
      <c r="F23" s="147" t="s">
        <v>87</v>
      </c>
      <c r="G23" s="146">
        <f t="shared" si="14"/>
        <v>0.31249999999999994</v>
      </c>
      <c r="H23" s="89">
        <f t="shared" si="0"/>
        <v>-1.0416666666666741E-2</v>
      </c>
      <c r="I23" s="90">
        <f t="shared" si="13"/>
        <v>-0.25000000000000178</v>
      </c>
      <c r="J23" s="139" t="s">
        <v>194</v>
      </c>
    </row>
    <row r="24" spans="1:10">
      <c r="A24" s="140">
        <v>22</v>
      </c>
      <c r="B24" s="144" t="s">
        <v>10</v>
      </c>
      <c r="C24" s="146" t="s">
        <v>144</v>
      </c>
      <c r="D24" s="146">
        <v>0.70833333333333337</v>
      </c>
      <c r="E24" s="146">
        <f t="shared" si="10"/>
        <v>0.39583333333333337</v>
      </c>
      <c r="F24" s="147" t="s">
        <v>87</v>
      </c>
      <c r="G24" s="146">
        <f t="shared" si="14"/>
        <v>0.35416666666666669</v>
      </c>
      <c r="H24" s="89">
        <f t="shared" si="0"/>
        <v>3.125E-2</v>
      </c>
      <c r="I24" s="90">
        <f t="shared" si="13"/>
        <v>0.75</v>
      </c>
      <c r="J24" s="139" t="s">
        <v>194</v>
      </c>
    </row>
    <row r="25" spans="1:10">
      <c r="A25" s="140">
        <v>23</v>
      </c>
      <c r="B25" s="144" t="s">
        <v>15</v>
      </c>
      <c r="C25" s="146" t="s">
        <v>144</v>
      </c>
      <c r="D25" s="146">
        <v>0.71875</v>
      </c>
      <c r="E25" s="146">
        <f t="shared" si="10"/>
        <v>0.40625</v>
      </c>
      <c r="F25" s="147" t="s">
        <v>87</v>
      </c>
      <c r="G25" s="146">
        <f t="shared" si="14"/>
        <v>0.36458333333333331</v>
      </c>
      <c r="H25" s="89">
        <f t="shared" si="0"/>
        <v>4.166666666666663E-2</v>
      </c>
      <c r="I25" s="90">
        <f t="shared" si="13"/>
        <v>0.99999999999999911</v>
      </c>
      <c r="J25" s="139" t="s">
        <v>194</v>
      </c>
    </row>
    <row r="26" spans="1:10">
      <c r="A26" s="140">
        <v>24</v>
      </c>
      <c r="B26" s="144" t="s">
        <v>8</v>
      </c>
      <c r="C26" s="146" t="s">
        <v>144</v>
      </c>
      <c r="D26" s="146">
        <v>0.72916666666666663</v>
      </c>
      <c r="E26" s="146">
        <f t="shared" si="10"/>
        <v>0.41666666666666663</v>
      </c>
      <c r="F26" s="147" t="s">
        <v>87</v>
      </c>
      <c r="G26" s="146">
        <f>D26-C26-$K$2</f>
        <v>0.37499999999999994</v>
      </c>
      <c r="H26" s="89">
        <f t="shared" si="0"/>
        <v>5.2083333333333259E-2</v>
      </c>
      <c r="I26" s="90">
        <f>H26*24</f>
        <v>1.2499999999999982</v>
      </c>
      <c r="J26" s="139" t="s">
        <v>194</v>
      </c>
    </row>
    <row r="27" spans="1:10">
      <c r="A27" s="140">
        <v>25</v>
      </c>
      <c r="B27" s="144" t="s">
        <v>72</v>
      </c>
      <c r="C27" s="146" t="s">
        <v>144</v>
      </c>
      <c r="D27" s="146">
        <v>0.75</v>
      </c>
      <c r="E27" s="146">
        <f t="shared" si="10"/>
        <v>0.4375</v>
      </c>
      <c r="F27" s="147" t="s">
        <v>87</v>
      </c>
      <c r="G27" s="146">
        <f t="shared" si="14"/>
        <v>0.39583333333333331</v>
      </c>
      <c r="H27" s="89">
        <f t="shared" si="0"/>
        <v>7.291666666666663E-2</v>
      </c>
      <c r="I27" s="90">
        <f t="shared" si="13"/>
        <v>1.7499999999999991</v>
      </c>
      <c r="J27" s="139" t="s">
        <v>194</v>
      </c>
    </row>
    <row r="28" spans="1:10">
      <c r="A28" s="140">
        <v>26</v>
      </c>
      <c r="B28" s="144" t="s">
        <v>75</v>
      </c>
      <c r="C28" s="146" t="s">
        <v>144</v>
      </c>
      <c r="D28" s="146">
        <v>0.76041666666666696</v>
      </c>
      <c r="E28" s="146">
        <f t="shared" si="10"/>
        <v>0.44791666666666696</v>
      </c>
      <c r="F28" s="147" t="s">
        <v>87</v>
      </c>
      <c r="G28" s="146">
        <f t="shared" si="14"/>
        <v>0.40625000000000028</v>
      </c>
      <c r="H28" s="89">
        <f t="shared" si="0"/>
        <v>8.3333333333333592E-2</v>
      </c>
      <c r="I28" s="90">
        <f t="shared" si="13"/>
        <v>2.0000000000000062</v>
      </c>
      <c r="J28" s="139" t="s">
        <v>194</v>
      </c>
    </row>
    <row r="29" spans="1:10">
      <c r="A29" s="140">
        <v>27</v>
      </c>
      <c r="B29" s="144" t="s">
        <v>97</v>
      </c>
      <c r="C29" s="146" t="s">
        <v>144</v>
      </c>
      <c r="D29" s="146">
        <v>0.77083333333333337</v>
      </c>
      <c r="E29" s="146">
        <f t="shared" si="10"/>
        <v>0.45833333333333337</v>
      </c>
      <c r="F29" s="147" t="s">
        <v>87</v>
      </c>
      <c r="G29" s="146">
        <f t="shared" si="14"/>
        <v>0.41666666666666669</v>
      </c>
      <c r="H29" s="89">
        <f t="shared" si="0"/>
        <v>9.375E-2</v>
      </c>
      <c r="I29" s="90">
        <f t="shared" si="13"/>
        <v>2.25</v>
      </c>
      <c r="J29" s="139" t="s">
        <v>194</v>
      </c>
    </row>
    <row r="30" spans="1:10">
      <c r="A30" s="140">
        <v>28</v>
      </c>
      <c r="B30" s="144" t="s">
        <v>159</v>
      </c>
      <c r="C30" s="146" t="s">
        <v>144</v>
      </c>
      <c r="D30" s="146">
        <v>0.79166666666666663</v>
      </c>
      <c r="E30" s="146">
        <f t="shared" si="10"/>
        <v>0.47916666666666663</v>
      </c>
      <c r="F30" s="147" t="s">
        <v>87</v>
      </c>
      <c r="G30" s="146">
        <f t="shared" si="14"/>
        <v>0.43749999999999994</v>
      </c>
      <c r="H30" s="89">
        <f t="shared" si="0"/>
        <v>0.11458333333333326</v>
      </c>
      <c r="I30" s="90">
        <f t="shared" si="13"/>
        <v>2.7499999999999982</v>
      </c>
      <c r="J30" s="139" t="s">
        <v>194</v>
      </c>
    </row>
    <row r="31" spans="1:10">
      <c r="A31" s="140">
        <v>29</v>
      </c>
      <c r="B31" s="144" t="s">
        <v>167</v>
      </c>
      <c r="C31" s="146" t="s">
        <v>144</v>
      </c>
      <c r="D31" s="146">
        <v>0.83333333333333337</v>
      </c>
      <c r="E31" s="146">
        <f t="shared" si="10"/>
        <v>0.52083333333333337</v>
      </c>
      <c r="F31" s="147" t="s">
        <v>87</v>
      </c>
      <c r="G31" s="146">
        <f t="shared" si="14"/>
        <v>0.47916666666666669</v>
      </c>
      <c r="H31" s="89">
        <f t="shared" si="0"/>
        <v>0.15625</v>
      </c>
      <c r="I31" s="90">
        <f t="shared" si="13"/>
        <v>3.75</v>
      </c>
      <c r="J31" s="139" t="s">
        <v>195</v>
      </c>
    </row>
    <row r="32" spans="1:10">
      <c r="A32" s="140">
        <v>30</v>
      </c>
      <c r="B32" s="144" t="s">
        <v>168</v>
      </c>
      <c r="C32" s="146" t="s">
        <v>144</v>
      </c>
      <c r="D32" s="146">
        <v>0.875</v>
      </c>
      <c r="E32" s="146">
        <f t="shared" si="10"/>
        <v>0.5625</v>
      </c>
      <c r="F32" s="147" t="s">
        <v>87</v>
      </c>
      <c r="G32" s="146">
        <f t="shared" si="14"/>
        <v>0.52083333333333337</v>
      </c>
      <c r="H32" s="89">
        <f t="shared" si="0"/>
        <v>0.19791666666666669</v>
      </c>
      <c r="I32" s="90">
        <f t="shared" si="13"/>
        <v>4.75</v>
      </c>
      <c r="J32" s="139" t="s">
        <v>195</v>
      </c>
    </row>
    <row r="33" spans="1:10">
      <c r="A33" s="140">
        <v>31</v>
      </c>
      <c r="B33" s="144" t="s">
        <v>16</v>
      </c>
      <c r="C33" s="146" t="s">
        <v>145</v>
      </c>
      <c r="D33" s="146">
        <v>0.5</v>
      </c>
      <c r="E33" s="146">
        <f t="shared" si="10"/>
        <v>0.16666666666666669</v>
      </c>
      <c r="F33" s="146" t="s">
        <v>66</v>
      </c>
      <c r="G33" s="146">
        <f t="shared" ref="G33:G35" si="15">D33-C33</f>
        <v>0.16666666666666669</v>
      </c>
      <c r="H33" s="89">
        <f t="shared" si="0"/>
        <v>-0.15625</v>
      </c>
      <c r="I33" s="90">
        <f t="shared" si="13"/>
        <v>-3.75</v>
      </c>
      <c r="J33" s="139" t="s">
        <v>195</v>
      </c>
    </row>
    <row r="34" spans="1:10">
      <c r="A34" s="140">
        <v>32</v>
      </c>
      <c r="B34" s="144" t="s">
        <v>17</v>
      </c>
      <c r="C34" s="146" t="s">
        <v>145</v>
      </c>
      <c r="D34" s="146">
        <v>0.54166666666666696</v>
      </c>
      <c r="E34" s="146">
        <f t="shared" si="10"/>
        <v>0.20833333333333365</v>
      </c>
      <c r="F34" s="146" t="s">
        <v>66</v>
      </c>
      <c r="G34" s="146">
        <f t="shared" si="15"/>
        <v>0.20833333333333365</v>
      </c>
      <c r="H34" s="89">
        <f t="shared" si="0"/>
        <v>-0.11458333333333304</v>
      </c>
      <c r="I34" s="90">
        <f t="shared" si="13"/>
        <v>-2.7499999999999929</v>
      </c>
      <c r="J34" s="139" t="s">
        <v>195</v>
      </c>
    </row>
    <row r="35" spans="1:10">
      <c r="A35" s="140">
        <v>33</v>
      </c>
      <c r="B35" s="144" t="s">
        <v>18</v>
      </c>
      <c r="C35" s="146" t="s">
        <v>145</v>
      </c>
      <c r="D35" s="146">
        <v>0.58333333333333404</v>
      </c>
      <c r="E35" s="146">
        <f t="shared" si="10"/>
        <v>0.25000000000000072</v>
      </c>
      <c r="F35" s="146" t="s">
        <v>66</v>
      </c>
      <c r="G35" s="146">
        <f t="shared" si="15"/>
        <v>0.25000000000000072</v>
      </c>
      <c r="H35" s="89">
        <f t="shared" si="0"/>
        <v>-7.2916666666665964E-2</v>
      </c>
      <c r="I35" s="90">
        <f t="shared" si="13"/>
        <v>-1.7499999999999831</v>
      </c>
      <c r="J35" s="139" t="s">
        <v>195</v>
      </c>
    </row>
    <row r="36" spans="1:10">
      <c r="A36" s="140">
        <v>34</v>
      </c>
      <c r="B36" s="144" t="s">
        <v>9</v>
      </c>
      <c r="C36" s="146" t="s">
        <v>145</v>
      </c>
      <c r="D36" s="146">
        <v>0.625</v>
      </c>
      <c r="E36" s="146">
        <f t="shared" si="10"/>
        <v>0.29166666666666669</v>
      </c>
      <c r="F36" s="147" t="s">
        <v>87</v>
      </c>
      <c r="G36" s="146">
        <f t="shared" ref="G36:G46" si="16">D36-C36-$K$2</f>
        <v>0.25</v>
      </c>
      <c r="H36" s="89">
        <f t="shared" si="0"/>
        <v>-7.2916666666666685E-2</v>
      </c>
      <c r="I36" s="90">
        <f t="shared" si="13"/>
        <v>-1.7500000000000004</v>
      </c>
      <c r="J36" s="139" t="s">
        <v>195</v>
      </c>
    </row>
    <row r="37" spans="1:10">
      <c r="A37" s="140">
        <v>35</v>
      </c>
      <c r="B37" s="144" t="s">
        <v>7</v>
      </c>
      <c r="C37" s="146" t="s">
        <v>145</v>
      </c>
      <c r="D37" s="146">
        <v>0.66666666666666663</v>
      </c>
      <c r="E37" s="146">
        <f t="shared" si="10"/>
        <v>0.33333333333333331</v>
      </c>
      <c r="F37" s="147" t="s">
        <v>87</v>
      </c>
      <c r="G37" s="146">
        <f t="shared" si="16"/>
        <v>0.29166666666666663</v>
      </c>
      <c r="H37" s="89">
        <f t="shared" si="0"/>
        <v>-3.1250000000000056E-2</v>
      </c>
      <c r="I37" s="90">
        <f t="shared" si="13"/>
        <v>-0.75000000000000133</v>
      </c>
      <c r="J37" s="139" t="s">
        <v>194</v>
      </c>
    </row>
    <row r="38" spans="1:10">
      <c r="A38" s="140">
        <v>36</v>
      </c>
      <c r="B38" s="144" t="s">
        <v>19</v>
      </c>
      <c r="C38" s="146" t="s">
        <v>145</v>
      </c>
      <c r="D38" s="146">
        <v>0.70833333333333337</v>
      </c>
      <c r="E38" s="146">
        <f t="shared" si="10"/>
        <v>0.37500000000000006</v>
      </c>
      <c r="F38" s="147" t="s">
        <v>87</v>
      </c>
      <c r="G38" s="146">
        <f t="shared" si="16"/>
        <v>0.33333333333333337</v>
      </c>
      <c r="H38" s="89">
        <f t="shared" si="0"/>
        <v>1.0416666666666685E-2</v>
      </c>
      <c r="I38" s="90">
        <f t="shared" si="13"/>
        <v>0.25000000000000044</v>
      </c>
      <c r="J38" s="139" t="s">
        <v>194</v>
      </c>
    </row>
    <row r="39" spans="1:10">
      <c r="A39" s="140">
        <v>37</v>
      </c>
      <c r="B39" s="144" t="s">
        <v>20</v>
      </c>
      <c r="C39" s="146" t="s">
        <v>145</v>
      </c>
      <c r="D39" s="146">
        <v>0.71875</v>
      </c>
      <c r="E39" s="146">
        <f t="shared" si="10"/>
        <v>0.38541666666666669</v>
      </c>
      <c r="F39" s="147" t="s">
        <v>87</v>
      </c>
      <c r="G39" s="146">
        <f t="shared" si="16"/>
        <v>0.34375</v>
      </c>
      <c r="H39" s="89">
        <f t="shared" si="0"/>
        <v>2.0833333333333315E-2</v>
      </c>
      <c r="I39" s="90">
        <f t="shared" si="13"/>
        <v>0.49999999999999956</v>
      </c>
      <c r="J39" s="139" t="s">
        <v>194</v>
      </c>
    </row>
    <row r="40" spans="1:10">
      <c r="A40" s="140">
        <v>38</v>
      </c>
      <c r="B40" s="144" t="s">
        <v>21</v>
      </c>
      <c r="C40" s="146" t="s">
        <v>145</v>
      </c>
      <c r="D40" s="146">
        <v>0.72916666666666663</v>
      </c>
      <c r="E40" s="146">
        <f t="shared" ref="E40" si="17">D40-C40</f>
        <v>0.39583333333333331</v>
      </c>
      <c r="F40" s="147" t="s">
        <v>87</v>
      </c>
      <c r="G40" s="146">
        <f>D40-C40-$K$2</f>
        <v>0.35416666666666663</v>
      </c>
      <c r="H40" s="89">
        <f t="shared" ref="H40" si="18">G40-$L$2</f>
        <v>3.1249999999999944E-2</v>
      </c>
      <c r="I40" s="90">
        <f>H40*24</f>
        <v>0.74999999999999867</v>
      </c>
      <c r="J40" s="139" t="s">
        <v>194</v>
      </c>
    </row>
    <row r="41" spans="1:10">
      <c r="A41" s="140">
        <v>39</v>
      </c>
      <c r="B41" s="144" t="s">
        <v>22</v>
      </c>
      <c r="C41" s="146" t="s">
        <v>145</v>
      </c>
      <c r="D41" s="146">
        <v>0.75</v>
      </c>
      <c r="E41" s="146">
        <f t="shared" si="10"/>
        <v>0.41666666666666669</v>
      </c>
      <c r="F41" s="147" t="s">
        <v>87</v>
      </c>
      <c r="G41" s="146">
        <f t="shared" si="16"/>
        <v>0.375</v>
      </c>
      <c r="H41" s="89">
        <f t="shared" si="0"/>
        <v>5.2083333333333315E-2</v>
      </c>
      <c r="I41" s="90">
        <f t="shared" si="13"/>
        <v>1.2499999999999996</v>
      </c>
      <c r="J41" s="139" t="s">
        <v>194</v>
      </c>
    </row>
    <row r="42" spans="1:10">
      <c r="A42" s="140">
        <v>40</v>
      </c>
      <c r="B42" s="144" t="s">
        <v>23</v>
      </c>
      <c r="C42" s="146" t="s">
        <v>145</v>
      </c>
      <c r="D42" s="146">
        <v>0.76041666666666696</v>
      </c>
      <c r="E42" s="146">
        <f t="shared" ref="E42:E43" si="19">D42-C42</f>
        <v>0.42708333333333365</v>
      </c>
      <c r="F42" s="147" t="s">
        <v>87</v>
      </c>
      <c r="G42" s="146">
        <f t="shared" si="16"/>
        <v>0.38541666666666696</v>
      </c>
      <c r="H42" s="89">
        <f t="shared" ref="H42:H43" si="20">G42-$L$2</f>
        <v>6.2500000000000278E-2</v>
      </c>
      <c r="I42" s="90">
        <f t="shared" ref="I42:I43" si="21">H42*24</f>
        <v>1.5000000000000067</v>
      </c>
      <c r="J42" s="139" t="s">
        <v>194</v>
      </c>
    </row>
    <row r="43" spans="1:10">
      <c r="A43" s="140">
        <v>41</v>
      </c>
      <c r="B43" s="144" t="s">
        <v>24</v>
      </c>
      <c r="C43" s="146" t="s">
        <v>145</v>
      </c>
      <c r="D43" s="146">
        <v>0.77083333333333337</v>
      </c>
      <c r="E43" s="146">
        <f t="shared" si="19"/>
        <v>0.43750000000000006</v>
      </c>
      <c r="F43" s="147" t="s">
        <v>87</v>
      </c>
      <c r="G43" s="146">
        <f t="shared" si="16"/>
        <v>0.39583333333333337</v>
      </c>
      <c r="H43" s="89">
        <f t="shared" si="20"/>
        <v>7.2916666666666685E-2</v>
      </c>
      <c r="I43" s="90">
        <f t="shared" si="21"/>
        <v>1.7500000000000004</v>
      </c>
      <c r="J43" s="139" t="s">
        <v>194</v>
      </c>
    </row>
    <row r="44" spans="1:10">
      <c r="A44" s="140">
        <v>42</v>
      </c>
      <c r="B44" s="144" t="s">
        <v>160</v>
      </c>
      <c r="C44" s="146" t="s">
        <v>145</v>
      </c>
      <c r="D44" s="146">
        <v>0.79166666666666663</v>
      </c>
      <c r="E44" s="146">
        <f t="shared" si="10"/>
        <v>0.45833333333333331</v>
      </c>
      <c r="F44" s="147" t="s">
        <v>87</v>
      </c>
      <c r="G44" s="146">
        <f t="shared" si="16"/>
        <v>0.41666666666666663</v>
      </c>
      <c r="H44" s="89">
        <f t="shared" si="0"/>
        <v>9.3749999999999944E-2</v>
      </c>
      <c r="I44" s="90">
        <f t="shared" si="13"/>
        <v>2.2499999999999987</v>
      </c>
      <c r="J44" s="139" t="s">
        <v>195</v>
      </c>
    </row>
    <row r="45" spans="1:10">
      <c r="A45" s="140">
        <v>43</v>
      </c>
      <c r="B45" s="144" t="s">
        <v>169</v>
      </c>
      <c r="C45" s="146" t="s">
        <v>145</v>
      </c>
      <c r="D45" s="146">
        <v>0.83333333333333337</v>
      </c>
      <c r="E45" s="146">
        <f t="shared" si="10"/>
        <v>0.5</v>
      </c>
      <c r="F45" s="147" t="s">
        <v>87</v>
      </c>
      <c r="G45" s="146">
        <f t="shared" si="16"/>
        <v>0.45833333333333331</v>
      </c>
      <c r="H45" s="89">
        <f t="shared" si="0"/>
        <v>0.13541666666666663</v>
      </c>
      <c r="I45" s="90">
        <f t="shared" si="13"/>
        <v>3.2499999999999991</v>
      </c>
      <c r="J45" s="139" t="s">
        <v>195</v>
      </c>
    </row>
    <row r="46" spans="1:10">
      <c r="A46" s="140">
        <v>44</v>
      </c>
      <c r="B46" s="144" t="s">
        <v>170</v>
      </c>
      <c r="C46" s="146" t="s">
        <v>145</v>
      </c>
      <c r="D46" s="146">
        <v>0.875</v>
      </c>
      <c r="E46" s="146">
        <f t="shared" si="10"/>
        <v>0.54166666666666674</v>
      </c>
      <c r="F46" s="147" t="s">
        <v>87</v>
      </c>
      <c r="G46" s="146">
        <f t="shared" si="16"/>
        <v>0.50000000000000011</v>
      </c>
      <c r="H46" s="89">
        <f t="shared" si="0"/>
        <v>0.17708333333333343</v>
      </c>
      <c r="I46" s="90">
        <f t="shared" si="13"/>
        <v>4.2500000000000018</v>
      </c>
      <c r="J46" s="139" t="s">
        <v>195</v>
      </c>
    </row>
    <row r="47" spans="1:10">
      <c r="A47" s="140">
        <v>45</v>
      </c>
      <c r="B47" s="144" t="s">
        <v>4</v>
      </c>
      <c r="C47" s="146" t="s">
        <v>146</v>
      </c>
      <c r="D47" s="146">
        <v>0.5</v>
      </c>
      <c r="E47" s="146">
        <f t="shared" si="10"/>
        <v>0.14583333333333331</v>
      </c>
      <c r="F47" s="146" t="s">
        <v>66</v>
      </c>
      <c r="G47" s="146">
        <f t="shared" ref="G47:G49" si="22">D47-C47</f>
        <v>0.14583333333333331</v>
      </c>
      <c r="H47" s="89">
        <f t="shared" si="0"/>
        <v>-0.17708333333333337</v>
      </c>
      <c r="I47" s="90">
        <f t="shared" si="13"/>
        <v>-4.2500000000000009</v>
      </c>
      <c r="J47" s="139" t="s">
        <v>195</v>
      </c>
    </row>
    <row r="48" spans="1:10">
      <c r="A48" s="140">
        <v>46</v>
      </c>
      <c r="B48" s="144" t="s">
        <v>35</v>
      </c>
      <c r="C48" s="146" t="s">
        <v>146</v>
      </c>
      <c r="D48" s="146">
        <v>0.54166666666666696</v>
      </c>
      <c r="E48" s="146">
        <f t="shared" si="10"/>
        <v>0.18750000000000028</v>
      </c>
      <c r="F48" s="146" t="s">
        <v>66</v>
      </c>
      <c r="G48" s="146">
        <f t="shared" si="22"/>
        <v>0.18750000000000028</v>
      </c>
      <c r="H48" s="89">
        <f t="shared" si="0"/>
        <v>-0.13541666666666641</v>
      </c>
      <c r="I48" s="90">
        <f t="shared" si="13"/>
        <v>-3.2499999999999938</v>
      </c>
      <c r="J48" s="139" t="s">
        <v>195</v>
      </c>
    </row>
    <row r="49" spans="1:10">
      <c r="A49" s="140">
        <v>47</v>
      </c>
      <c r="B49" s="144" t="s">
        <v>36</v>
      </c>
      <c r="C49" s="146" t="s">
        <v>146</v>
      </c>
      <c r="D49" s="146">
        <v>0.58333333333333404</v>
      </c>
      <c r="E49" s="146">
        <f t="shared" si="10"/>
        <v>0.22916666666666735</v>
      </c>
      <c r="F49" s="146" t="s">
        <v>66</v>
      </c>
      <c r="G49" s="146">
        <f t="shared" si="22"/>
        <v>0.22916666666666735</v>
      </c>
      <c r="H49" s="89">
        <f t="shared" si="0"/>
        <v>-9.3749999999999334E-2</v>
      </c>
      <c r="I49" s="90">
        <f t="shared" si="13"/>
        <v>-2.249999999999984</v>
      </c>
      <c r="J49" s="139" t="s">
        <v>195</v>
      </c>
    </row>
    <row r="50" spans="1:10">
      <c r="A50" s="140">
        <v>48</v>
      </c>
      <c r="B50" s="144" t="s">
        <v>37</v>
      </c>
      <c r="C50" s="146" t="s">
        <v>146</v>
      </c>
      <c r="D50" s="146">
        <v>0.625</v>
      </c>
      <c r="E50" s="146">
        <f t="shared" si="10"/>
        <v>0.27083333333333331</v>
      </c>
      <c r="F50" s="147" t="s">
        <v>87</v>
      </c>
      <c r="G50" s="146">
        <f t="shared" ref="G50:G60" si="23">D50-C50-$K$2</f>
        <v>0.22916666666666666</v>
      </c>
      <c r="H50" s="89">
        <f t="shared" si="0"/>
        <v>-9.3750000000000028E-2</v>
      </c>
      <c r="I50" s="90">
        <f t="shared" si="13"/>
        <v>-2.2500000000000009</v>
      </c>
      <c r="J50" s="139" t="s">
        <v>194</v>
      </c>
    </row>
    <row r="51" spans="1:10">
      <c r="A51" s="140">
        <v>49</v>
      </c>
      <c r="B51" s="144" t="s">
        <v>38</v>
      </c>
      <c r="C51" s="146" t="s">
        <v>146</v>
      </c>
      <c r="D51" s="146">
        <v>0.66666666666666663</v>
      </c>
      <c r="E51" s="146">
        <f t="shared" si="10"/>
        <v>0.31249999999999994</v>
      </c>
      <c r="F51" s="147" t="s">
        <v>87</v>
      </c>
      <c r="G51" s="146">
        <f t="shared" si="23"/>
        <v>0.27083333333333326</v>
      </c>
      <c r="H51" s="89">
        <f t="shared" si="0"/>
        <v>-5.2083333333333426E-2</v>
      </c>
      <c r="I51" s="90">
        <f t="shared" si="13"/>
        <v>-1.2500000000000022</v>
      </c>
      <c r="J51" s="139" t="s">
        <v>194</v>
      </c>
    </row>
    <row r="52" spans="1:10">
      <c r="A52" s="140">
        <v>50</v>
      </c>
      <c r="B52" s="144" t="s">
        <v>39</v>
      </c>
      <c r="C52" s="146" t="s">
        <v>146</v>
      </c>
      <c r="D52" s="146">
        <v>0.70833333333333337</v>
      </c>
      <c r="E52" s="146">
        <f t="shared" si="10"/>
        <v>0.35416666666666669</v>
      </c>
      <c r="F52" s="147" t="s">
        <v>87</v>
      </c>
      <c r="G52" s="146">
        <f t="shared" si="23"/>
        <v>0.3125</v>
      </c>
      <c r="H52" s="89">
        <f t="shared" si="0"/>
        <v>-1.0416666666666685E-2</v>
      </c>
      <c r="I52" s="90">
        <f t="shared" si="13"/>
        <v>-0.25000000000000044</v>
      </c>
      <c r="J52" s="139" t="s">
        <v>194</v>
      </c>
    </row>
    <row r="53" spans="1:10">
      <c r="A53" s="140">
        <v>51</v>
      </c>
      <c r="B53" s="144" t="s">
        <v>40</v>
      </c>
      <c r="C53" s="146" t="s">
        <v>146</v>
      </c>
      <c r="D53" s="146">
        <v>0.71875</v>
      </c>
      <c r="E53" s="146">
        <f t="shared" si="10"/>
        <v>0.36458333333333331</v>
      </c>
      <c r="F53" s="147" t="s">
        <v>87</v>
      </c>
      <c r="G53" s="146">
        <f t="shared" si="23"/>
        <v>0.32291666666666663</v>
      </c>
      <c r="H53" s="89">
        <f t="shared" si="0"/>
        <v>0</v>
      </c>
      <c r="I53" s="90">
        <f t="shared" si="13"/>
        <v>0</v>
      </c>
      <c r="J53" s="139" t="s">
        <v>194</v>
      </c>
    </row>
    <row r="54" spans="1:10">
      <c r="A54" s="140">
        <v>52</v>
      </c>
      <c r="B54" s="144" t="s">
        <v>41</v>
      </c>
      <c r="C54" s="146" t="s">
        <v>146</v>
      </c>
      <c r="D54" s="146">
        <v>0.72916666666666663</v>
      </c>
      <c r="E54" s="146">
        <f t="shared" si="10"/>
        <v>0.37499999999999994</v>
      </c>
      <c r="F54" s="147" t="s">
        <v>87</v>
      </c>
      <c r="G54" s="146">
        <f>D54-C54-$K$2</f>
        <v>0.33333333333333326</v>
      </c>
      <c r="H54" s="89">
        <f t="shared" si="0"/>
        <v>1.0416666666666574E-2</v>
      </c>
      <c r="I54" s="90">
        <f>H54*24</f>
        <v>0.24999999999999778</v>
      </c>
      <c r="J54" s="139" t="s">
        <v>194</v>
      </c>
    </row>
    <row r="55" spans="1:10">
      <c r="A55" s="140">
        <v>53</v>
      </c>
      <c r="B55" s="144" t="s">
        <v>42</v>
      </c>
      <c r="C55" s="146" t="s">
        <v>146</v>
      </c>
      <c r="D55" s="146">
        <v>0.75</v>
      </c>
      <c r="E55" s="146">
        <f t="shared" si="10"/>
        <v>0.39583333333333331</v>
      </c>
      <c r="F55" s="147" t="s">
        <v>87</v>
      </c>
      <c r="G55" s="146">
        <f t="shared" si="23"/>
        <v>0.35416666666666663</v>
      </c>
      <c r="H55" s="89">
        <f t="shared" si="0"/>
        <v>3.1249999999999944E-2</v>
      </c>
      <c r="I55" s="90">
        <f t="shared" si="13"/>
        <v>0.74999999999999867</v>
      </c>
      <c r="J55" s="139" t="s">
        <v>194</v>
      </c>
    </row>
    <row r="56" spans="1:10">
      <c r="A56" s="140">
        <v>54</v>
      </c>
      <c r="B56" s="144" t="s">
        <v>43</v>
      </c>
      <c r="C56" s="146" t="s">
        <v>146</v>
      </c>
      <c r="D56" s="146">
        <v>0.76041666666666696</v>
      </c>
      <c r="E56" s="146">
        <f t="shared" si="10"/>
        <v>0.40625000000000028</v>
      </c>
      <c r="F56" s="147" t="s">
        <v>87</v>
      </c>
      <c r="G56" s="146">
        <f t="shared" si="23"/>
        <v>0.36458333333333359</v>
      </c>
      <c r="H56" s="89">
        <f t="shared" si="0"/>
        <v>4.1666666666666907E-2</v>
      </c>
      <c r="I56" s="90">
        <f t="shared" si="13"/>
        <v>1.0000000000000058</v>
      </c>
      <c r="J56" s="139" t="s">
        <v>194</v>
      </c>
    </row>
    <row r="57" spans="1:10">
      <c r="A57" s="140">
        <v>55</v>
      </c>
      <c r="B57" s="144" t="s">
        <v>161</v>
      </c>
      <c r="C57" s="146" t="s">
        <v>146</v>
      </c>
      <c r="D57" s="146">
        <v>0.77083333333333337</v>
      </c>
      <c r="E57" s="146">
        <f t="shared" si="10"/>
        <v>0.41666666666666669</v>
      </c>
      <c r="F57" s="147" t="s">
        <v>87</v>
      </c>
      <c r="G57" s="146">
        <f t="shared" si="23"/>
        <v>0.375</v>
      </c>
      <c r="H57" s="89">
        <f t="shared" si="0"/>
        <v>5.2083333333333315E-2</v>
      </c>
      <c r="I57" s="90">
        <f t="shared" si="13"/>
        <v>1.2499999999999996</v>
      </c>
      <c r="J57" s="139" t="s">
        <v>195</v>
      </c>
    </row>
    <row r="58" spans="1:10">
      <c r="A58" s="140">
        <v>56</v>
      </c>
      <c r="B58" s="144" t="s">
        <v>162</v>
      </c>
      <c r="C58" s="146" t="s">
        <v>146</v>
      </c>
      <c r="D58" s="146">
        <v>0.79166666666666663</v>
      </c>
      <c r="E58" s="146">
        <f t="shared" si="10"/>
        <v>0.43749999999999994</v>
      </c>
      <c r="F58" s="147" t="s">
        <v>87</v>
      </c>
      <c r="G58" s="146">
        <f t="shared" si="23"/>
        <v>0.39583333333333326</v>
      </c>
      <c r="H58" s="89">
        <f t="shared" si="0"/>
        <v>7.2916666666666574E-2</v>
      </c>
      <c r="I58" s="90">
        <f t="shared" si="13"/>
        <v>1.7499999999999978</v>
      </c>
      <c r="J58" s="139" t="s">
        <v>195</v>
      </c>
    </row>
    <row r="59" spans="1:10">
      <c r="A59" s="140">
        <v>57</v>
      </c>
      <c r="B59" s="144" t="s">
        <v>171</v>
      </c>
      <c r="C59" s="146" t="s">
        <v>146</v>
      </c>
      <c r="D59" s="146">
        <v>0.83333333333333337</v>
      </c>
      <c r="E59" s="146">
        <f t="shared" si="10"/>
        <v>0.47916666666666669</v>
      </c>
      <c r="F59" s="147" t="s">
        <v>87</v>
      </c>
      <c r="G59" s="146">
        <f t="shared" si="23"/>
        <v>0.4375</v>
      </c>
      <c r="H59" s="89">
        <f t="shared" si="0"/>
        <v>0.11458333333333331</v>
      </c>
      <c r="I59" s="90">
        <f t="shared" si="13"/>
        <v>2.7499999999999996</v>
      </c>
      <c r="J59" s="139" t="s">
        <v>195</v>
      </c>
    </row>
    <row r="60" spans="1:10">
      <c r="A60" s="140">
        <v>58</v>
      </c>
      <c r="B60" s="144" t="s">
        <v>172</v>
      </c>
      <c r="C60" s="146" t="s">
        <v>146</v>
      </c>
      <c r="D60" s="146">
        <v>0.875</v>
      </c>
      <c r="E60" s="146">
        <f t="shared" si="10"/>
        <v>0.52083333333333326</v>
      </c>
      <c r="F60" s="147" t="s">
        <v>87</v>
      </c>
      <c r="G60" s="146">
        <f t="shared" si="23"/>
        <v>0.47916666666666657</v>
      </c>
      <c r="H60" s="89">
        <f t="shared" si="0"/>
        <v>0.15624999999999989</v>
      </c>
      <c r="I60" s="90">
        <f t="shared" si="13"/>
        <v>3.7499999999999973</v>
      </c>
      <c r="J60" s="139" t="s">
        <v>195</v>
      </c>
    </row>
    <row r="61" spans="1:10">
      <c r="A61" s="140">
        <v>59</v>
      </c>
      <c r="B61" s="144" t="s">
        <v>25</v>
      </c>
      <c r="C61" s="146" t="s">
        <v>147</v>
      </c>
      <c r="D61" s="146">
        <v>0.5</v>
      </c>
      <c r="E61" s="146">
        <f t="shared" si="10"/>
        <v>0.125</v>
      </c>
      <c r="F61" s="146" t="s">
        <v>66</v>
      </c>
      <c r="G61" s="146">
        <f t="shared" ref="G61:G64" si="24">D61-C61</f>
        <v>0.125</v>
      </c>
      <c r="H61" s="89">
        <f t="shared" si="0"/>
        <v>-0.19791666666666669</v>
      </c>
      <c r="I61" s="90">
        <f t="shared" si="13"/>
        <v>-4.75</v>
      </c>
      <c r="J61" s="139" t="s">
        <v>195</v>
      </c>
    </row>
    <row r="62" spans="1:10">
      <c r="A62" s="140">
        <v>60</v>
      </c>
      <c r="B62" s="144" t="s">
        <v>26</v>
      </c>
      <c r="C62" s="146" t="s">
        <v>147</v>
      </c>
      <c r="D62" s="146">
        <v>0.54166666666666696</v>
      </c>
      <c r="E62" s="146">
        <f t="shared" si="10"/>
        <v>0.16666666666666696</v>
      </c>
      <c r="F62" s="146" t="s">
        <v>66</v>
      </c>
      <c r="G62" s="146">
        <f t="shared" si="24"/>
        <v>0.16666666666666696</v>
      </c>
      <c r="H62" s="89">
        <f t="shared" si="0"/>
        <v>-0.15624999999999972</v>
      </c>
      <c r="I62" s="90">
        <f t="shared" si="13"/>
        <v>-3.7499999999999933</v>
      </c>
      <c r="J62" s="139" t="s">
        <v>195</v>
      </c>
    </row>
    <row r="63" spans="1:10">
      <c r="A63" s="140">
        <v>61</v>
      </c>
      <c r="B63" s="144" t="s">
        <v>27</v>
      </c>
      <c r="C63" s="146" t="s">
        <v>147</v>
      </c>
      <c r="D63" s="146">
        <v>0.58333333333333404</v>
      </c>
      <c r="E63" s="146">
        <f t="shared" si="10"/>
        <v>0.20833333333333404</v>
      </c>
      <c r="F63" s="146" t="s">
        <v>66</v>
      </c>
      <c r="G63" s="146">
        <f t="shared" si="24"/>
        <v>0.20833333333333404</v>
      </c>
      <c r="H63" s="89">
        <f t="shared" si="0"/>
        <v>-0.11458333333333265</v>
      </c>
      <c r="I63" s="90">
        <f t="shared" si="13"/>
        <v>-2.7499999999999836</v>
      </c>
      <c r="J63" s="139" t="s">
        <v>195</v>
      </c>
    </row>
    <row r="64" spans="1:10">
      <c r="A64" s="140">
        <v>62</v>
      </c>
      <c r="B64" s="144" t="s">
        <v>28</v>
      </c>
      <c r="C64" s="146" t="s">
        <v>147</v>
      </c>
      <c r="D64" s="146">
        <v>0.625</v>
      </c>
      <c r="E64" s="146">
        <f t="shared" si="10"/>
        <v>0.25</v>
      </c>
      <c r="F64" s="146" t="s">
        <v>66</v>
      </c>
      <c r="G64" s="146">
        <f t="shared" si="24"/>
        <v>0.25</v>
      </c>
      <c r="H64" s="89">
        <f t="shared" si="0"/>
        <v>-7.2916666666666685E-2</v>
      </c>
      <c r="I64" s="90">
        <f t="shared" si="13"/>
        <v>-1.7500000000000004</v>
      </c>
      <c r="J64" s="139" t="s">
        <v>195</v>
      </c>
    </row>
    <row r="65" spans="1:10">
      <c r="A65" s="140">
        <v>63</v>
      </c>
      <c r="B65" s="144" t="s">
        <v>29</v>
      </c>
      <c r="C65" s="146" t="s">
        <v>147</v>
      </c>
      <c r="D65" s="146">
        <v>0.66666666666666663</v>
      </c>
      <c r="E65" s="146">
        <f t="shared" si="10"/>
        <v>0.29166666666666663</v>
      </c>
      <c r="F65" s="147" t="s">
        <v>87</v>
      </c>
      <c r="G65" s="146">
        <f t="shared" ref="G65:G74" si="25">D65-C65-$K$2</f>
        <v>0.24999999999999997</v>
      </c>
      <c r="H65" s="89">
        <f t="shared" si="0"/>
        <v>-7.2916666666666713E-2</v>
      </c>
      <c r="I65" s="90">
        <f t="shared" si="13"/>
        <v>-1.7500000000000011</v>
      </c>
      <c r="J65" s="139" t="s">
        <v>194</v>
      </c>
    </row>
    <row r="66" spans="1:10">
      <c r="A66" s="140">
        <v>64</v>
      </c>
      <c r="B66" s="144" t="s">
        <v>67</v>
      </c>
      <c r="C66" s="146" t="s">
        <v>147</v>
      </c>
      <c r="D66" s="146">
        <v>0.70833333333333337</v>
      </c>
      <c r="E66" s="146">
        <f t="shared" si="10"/>
        <v>0.33333333333333337</v>
      </c>
      <c r="F66" s="147" t="s">
        <v>87</v>
      </c>
      <c r="G66" s="146">
        <f t="shared" si="25"/>
        <v>0.29166666666666669</v>
      </c>
      <c r="H66" s="89">
        <f t="shared" si="0"/>
        <v>-3.125E-2</v>
      </c>
      <c r="I66" s="90">
        <f t="shared" si="13"/>
        <v>-0.75</v>
      </c>
      <c r="J66" s="139" t="s">
        <v>194</v>
      </c>
    </row>
    <row r="67" spans="1:10">
      <c r="A67" s="140">
        <v>65</v>
      </c>
      <c r="B67" s="144" t="s">
        <v>68</v>
      </c>
      <c r="C67" s="146" t="s">
        <v>147</v>
      </c>
      <c r="D67" s="146">
        <v>0.71875</v>
      </c>
      <c r="E67" s="146">
        <f t="shared" si="10"/>
        <v>0.34375</v>
      </c>
      <c r="F67" s="147" t="s">
        <v>87</v>
      </c>
      <c r="G67" s="146">
        <f t="shared" si="25"/>
        <v>0.30208333333333331</v>
      </c>
      <c r="H67" s="89">
        <f t="shared" si="0"/>
        <v>-2.083333333333337E-2</v>
      </c>
      <c r="I67" s="90">
        <f t="shared" si="13"/>
        <v>-0.50000000000000089</v>
      </c>
      <c r="J67" s="139" t="s">
        <v>194</v>
      </c>
    </row>
    <row r="68" spans="1:10">
      <c r="A68" s="140">
        <v>66</v>
      </c>
      <c r="B68" s="144" t="s">
        <v>69</v>
      </c>
      <c r="C68" s="146" t="s">
        <v>147</v>
      </c>
      <c r="D68" s="146">
        <v>0.72916666666666663</v>
      </c>
      <c r="E68" s="146">
        <f t="shared" ref="E68" si="26">D68-C68</f>
        <v>0.35416666666666663</v>
      </c>
      <c r="F68" s="147" t="s">
        <v>87</v>
      </c>
      <c r="G68" s="146">
        <f>D68-C68-$K$2</f>
        <v>0.31249999999999994</v>
      </c>
      <c r="H68" s="89">
        <f t="shared" ref="H68" si="27">G68-$L$2</f>
        <v>-1.0416666666666741E-2</v>
      </c>
      <c r="I68" s="90">
        <f>H68*24</f>
        <v>-0.25000000000000178</v>
      </c>
      <c r="J68" s="139" t="s">
        <v>194</v>
      </c>
    </row>
    <row r="69" spans="1:10">
      <c r="A69" s="140">
        <v>67</v>
      </c>
      <c r="B69" s="144" t="s">
        <v>73</v>
      </c>
      <c r="C69" s="146" t="s">
        <v>147</v>
      </c>
      <c r="D69" s="146">
        <v>0.75</v>
      </c>
      <c r="E69" s="146">
        <f t="shared" si="10"/>
        <v>0.375</v>
      </c>
      <c r="F69" s="147" t="s">
        <v>87</v>
      </c>
      <c r="G69" s="146">
        <f t="shared" si="25"/>
        <v>0.33333333333333331</v>
      </c>
      <c r="H69" s="89">
        <f t="shared" si="0"/>
        <v>1.041666666666663E-2</v>
      </c>
      <c r="I69" s="90">
        <f t="shared" si="13"/>
        <v>0.24999999999999911</v>
      </c>
      <c r="J69" s="139" t="s">
        <v>195</v>
      </c>
    </row>
    <row r="70" spans="1:10">
      <c r="A70" s="140">
        <v>68</v>
      </c>
      <c r="B70" s="144" t="s">
        <v>78</v>
      </c>
      <c r="C70" s="146" t="s">
        <v>147</v>
      </c>
      <c r="D70" s="146">
        <v>0.76041666666666696</v>
      </c>
      <c r="E70" s="146">
        <f t="shared" ref="E70:E71" si="28">D70-C70</f>
        <v>0.38541666666666696</v>
      </c>
      <c r="F70" s="147" t="s">
        <v>87</v>
      </c>
      <c r="G70" s="146">
        <f t="shared" si="25"/>
        <v>0.34375000000000028</v>
      </c>
      <c r="H70" s="89">
        <f t="shared" ref="H70:H71" si="29">G70-$L$2</f>
        <v>2.0833333333333592E-2</v>
      </c>
      <c r="I70" s="90">
        <f t="shared" ref="I70:I71" si="30">H70*24</f>
        <v>0.50000000000000622</v>
      </c>
      <c r="J70" s="139" t="s">
        <v>195</v>
      </c>
    </row>
    <row r="71" spans="1:10">
      <c r="A71" s="140">
        <v>69</v>
      </c>
      <c r="B71" s="144" t="s">
        <v>96</v>
      </c>
      <c r="C71" s="146" t="s">
        <v>147</v>
      </c>
      <c r="D71" s="146">
        <v>0.77083333333333337</v>
      </c>
      <c r="E71" s="146">
        <f t="shared" si="28"/>
        <v>0.39583333333333337</v>
      </c>
      <c r="F71" s="147" t="s">
        <v>87</v>
      </c>
      <c r="G71" s="146">
        <f t="shared" si="25"/>
        <v>0.35416666666666669</v>
      </c>
      <c r="H71" s="89">
        <f t="shared" si="29"/>
        <v>3.125E-2</v>
      </c>
      <c r="I71" s="90">
        <f t="shared" si="30"/>
        <v>0.75</v>
      </c>
      <c r="J71" s="139" t="s">
        <v>195</v>
      </c>
    </row>
    <row r="72" spans="1:10">
      <c r="A72" s="140">
        <v>70</v>
      </c>
      <c r="B72" s="144" t="s">
        <v>163</v>
      </c>
      <c r="C72" s="146" t="s">
        <v>147</v>
      </c>
      <c r="D72" s="146">
        <v>0.79166666666666663</v>
      </c>
      <c r="E72" s="146">
        <f t="shared" si="10"/>
        <v>0.41666666666666663</v>
      </c>
      <c r="F72" s="147" t="s">
        <v>87</v>
      </c>
      <c r="G72" s="146">
        <f t="shared" si="25"/>
        <v>0.37499999999999994</v>
      </c>
      <c r="H72" s="89">
        <f t="shared" si="0"/>
        <v>5.2083333333333259E-2</v>
      </c>
      <c r="I72" s="90">
        <f t="shared" si="13"/>
        <v>1.2499999999999982</v>
      </c>
      <c r="J72" s="139" t="s">
        <v>195</v>
      </c>
    </row>
    <row r="73" spans="1:10">
      <c r="A73" s="140">
        <v>71</v>
      </c>
      <c r="B73" s="144" t="s">
        <v>173</v>
      </c>
      <c r="C73" s="146" t="s">
        <v>147</v>
      </c>
      <c r="D73" s="146">
        <v>0.83333333333333337</v>
      </c>
      <c r="E73" s="146">
        <f t="shared" si="10"/>
        <v>0.45833333333333337</v>
      </c>
      <c r="F73" s="147" t="s">
        <v>87</v>
      </c>
      <c r="G73" s="146">
        <f t="shared" si="25"/>
        <v>0.41666666666666669</v>
      </c>
      <c r="H73" s="89">
        <f t="shared" si="0"/>
        <v>9.375E-2</v>
      </c>
      <c r="I73" s="90">
        <f t="shared" si="13"/>
        <v>2.25</v>
      </c>
      <c r="J73" s="139" t="s">
        <v>195</v>
      </c>
    </row>
    <row r="74" spans="1:10">
      <c r="A74" s="140">
        <v>72</v>
      </c>
      <c r="B74" s="144" t="s">
        <v>174</v>
      </c>
      <c r="C74" s="146" t="s">
        <v>147</v>
      </c>
      <c r="D74" s="146">
        <v>0.875</v>
      </c>
      <c r="E74" s="146">
        <f t="shared" si="10"/>
        <v>0.5</v>
      </c>
      <c r="F74" s="147" t="s">
        <v>87</v>
      </c>
      <c r="G74" s="146">
        <f t="shared" si="25"/>
        <v>0.45833333333333331</v>
      </c>
      <c r="H74" s="89">
        <f t="shared" si="0"/>
        <v>0.13541666666666663</v>
      </c>
      <c r="I74" s="90">
        <f t="shared" si="13"/>
        <v>3.2499999999999991</v>
      </c>
      <c r="J74" s="139" t="s">
        <v>195</v>
      </c>
    </row>
    <row r="75" spans="1:10">
      <c r="A75" s="140">
        <v>73</v>
      </c>
      <c r="B75" s="144" t="s">
        <v>30</v>
      </c>
      <c r="C75" s="146" t="s">
        <v>148</v>
      </c>
      <c r="D75" s="146">
        <v>0.66666666666666663</v>
      </c>
      <c r="E75" s="146">
        <f t="shared" si="10"/>
        <v>0.125</v>
      </c>
      <c r="F75" s="146" t="s">
        <v>66</v>
      </c>
      <c r="G75" s="146">
        <f t="shared" ref="G75:G82" si="31">D75-C75</f>
        <v>0.125</v>
      </c>
      <c r="H75" s="89">
        <f t="shared" si="0"/>
        <v>-0.19791666666666669</v>
      </c>
      <c r="I75" s="90">
        <f t="shared" si="13"/>
        <v>-4.75</v>
      </c>
      <c r="J75" s="139" t="s">
        <v>195</v>
      </c>
    </row>
    <row r="76" spans="1:10">
      <c r="A76" s="140">
        <v>74</v>
      </c>
      <c r="B76" s="144" t="s">
        <v>45</v>
      </c>
      <c r="C76" s="146" t="s">
        <v>148</v>
      </c>
      <c r="D76" s="146">
        <v>0.70833333333333337</v>
      </c>
      <c r="E76" s="146">
        <f t="shared" si="10"/>
        <v>0.16666666666666674</v>
      </c>
      <c r="F76" s="146" t="s">
        <v>66</v>
      </c>
      <c r="G76" s="146">
        <f t="shared" si="31"/>
        <v>0.16666666666666674</v>
      </c>
      <c r="H76" s="89">
        <f t="shared" si="0"/>
        <v>-0.15624999999999994</v>
      </c>
      <c r="I76" s="90">
        <f t="shared" si="13"/>
        <v>-3.7499999999999987</v>
      </c>
      <c r="J76" s="139" t="s">
        <v>195</v>
      </c>
    </row>
    <row r="77" spans="1:10">
      <c r="A77" s="140">
        <v>75</v>
      </c>
      <c r="B77" s="144" t="s">
        <v>46</v>
      </c>
      <c r="C77" s="146" t="s">
        <v>148</v>
      </c>
      <c r="D77" s="146">
        <v>0.71875</v>
      </c>
      <c r="E77" s="146">
        <f t="shared" si="10"/>
        <v>0.17708333333333337</v>
      </c>
      <c r="F77" s="146" t="s">
        <v>66</v>
      </c>
      <c r="G77" s="146">
        <f t="shared" si="31"/>
        <v>0.17708333333333337</v>
      </c>
      <c r="H77" s="89">
        <f t="shared" si="0"/>
        <v>-0.14583333333333331</v>
      </c>
      <c r="I77" s="90">
        <f t="shared" si="13"/>
        <v>-3.4999999999999996</v>
      </c>
      <c r="J77" s="139" t="s">
        <v>195</v>
      </c>
    </row>
    <row r="78" spans="1:10">
      <c r="A78" s="140">
        <v>76</v>
      </c>
      <c r="B78" s="144" t="s">
        <v>47</v>
      </c>
      <c r="C78" s="146" t="s">
        <v>148</v>
      </c>
      <c r="D78" s="146">
        <v>0.72916666666666663</v>
      </c>
      <c r="E78" s="146">
        <f t="shared" si="10"/>
        <v>0.1875</v>
      </c>
      <c r="F78" s="147" t="s">
        <v>66</v>
      </c>
      <c r="G78" s="146">
        <f t="shared" si="31"/>
        <v>0.1875</v>
      </c>
      <c r="H78" s="89">
        <f t="shared" si="0"/>
        <v>-0.13541666666666669</v>
      </c>
      <c r="I78" s="90">
        <f>H78*24</f>
        <v>-3.2500000000000004</v>
      </c>
      <c r="J78" s="139" t="s">
        <v>195</v>
      </c>
    </row>
    <row r="79" spans="1:10">
      <c r="A79" s="140">
        <v>77</v>
      </c>
      <c r="B79" s="144" t="s">
        <v>48</v>
      </c>
      <c r="C79" s="146" t="s">
        <v>148</v>
      </c>
      <c r="D79" s="146">
        <v>0.75</v>
      </c>
      <c r="E79" s="146">
        <f t="shared" si="10"/>
        <v>0.20833333333333337</v>
      </c>
      <c r="F79" s="146" t="s">
        <v>66</v>
      </c>
      <c r="G79" s="146">
        <f t="shared" si="31"/>
        <v>0.20833333333333337</v>
      </c>
      <c r="H79" s="89">
        <f t="shared" si="0"/>
        <v>-0.11458333333333331</v>
      </c>
      <c r="I79" s="90">
        <f t="shared" si="13"/>
        <v>-2.7499999999999996</v>
      </c>
      <c r="J79" s="139" t="s">
        <v>195</v>
      </c>
    </row>
    <row r="80" spans="1:10">
      <c r="A80" s="140">
        <v>78</v>
      </c>
      <c r="B80" s="144" t="s">
        <v>94</v>
      </c>
      <c r="C80" s="146" t="s">
        <v>148</v>
      </c>
      <c r="D80" s="146">
        <v>0.76041666666666696</v>
      </c>
      <c r="E80" s="146">
        <f t="shared" si="10"/>
        <v>0.21875000000000033</v>
      </c>
      <c r="F80" s="147" t="s">
        <v>66</v>
      </c>
      <c r="G80" s="146">
        <f t="shared" si="31"/>
        <v>0.21875000000000033</v>
      </c>
      <c r="H80" s="89">
        <f t="shared" si="0"/>
        <v>-0.10416666666666635</v>
      </c>
      <c r="I80" s="90">
        <f t="shared" si="13"/>
        <v>-2.4999999999999925</v>
      </c>
      <c r="J80" s="139" t="s">
        <v>195</v>
      </c>
    </row>
    <row r="81" spans="1:10">
      <c r="A81" s="140">
        <v>79</v>
      </c>
      <c r="B81" s="144" t="s">
        <v>95</v>
      </c>
      <c r="C81" s="146" t="s">
        <v>148</v>
      </c>
      <c r="D81" s="146">
        <v>0.77083333333333337</v>
      </c>
      <c r="E81" s="146">
        <f t="shared" si="10"/>
        <v>0.22916666666666674</v>
      </c>
      <c r="F81" s="147" t="s">
        <v>66</v>
      </c>
      <c r="G81" s="146">
        <f t="shared" si="31"/>
        <v>0.22916666666666674</v>
      </c>
      <c r="H81" s="89">
        <f t="shared" si="0"/>
        <v>-9.3749999999999944E-2</v>
      </c>
      <c r="I81" s="90">
        <f t="shared" si="13"/>
        <v>-2.2499999999999987</v>
      </c>
      <c r="J81" s="139" t="s">
        <v>195</v>
      </c>
    </row>
    <row r="82" spans="1:10">
      <c r="A82" s="140">
        <v>80</v>
      </c>
      <c r="B82" s="144" t="s">
        <v>164</v>
      </c>
      <c r="C82" s="146" t="s">
        <v>148</v>
      </c>
      <c r="D82" s="146">
        <v>0.79166666666666663</v>
      </c>
      <c r="E82" s="146">
        <f t="shared" si="10"/>
        <v>0.25</v>
      </c>
      <c r="F82" s="146" t="s">
        <v>66</v>
      </c>
      <c r="G82" s="146">
        <f t="shared" si="31"/>
        <v>0.25</v>
      </c>
      <c r="H82" s="89">
        <f t="shared" si="0"/>
        <v>-7.2916666666666685E-2</v>
      </c>
      <c r="I82" s="90">
        <f t="shared" si="13"/>
        <v>-1.7500000000000004</v>
      </c>
      <c r="J82" s="139" t="s">
        <v>195</v>
      </c>
    </row>
    <row r="83" spans="1:10">
      <c r="A83" s="140">
        <v>81</v>
      </c>
      <c r="B83" s="144" t="s">
        <v>175</v>
      </c>
      <c r="C83" s="146" t="s">
        <v>148</v>
      </c>
      <c r="D83" s="146">
        <v>0.83333333333333337</v>
      </c>
      <c r="E83" s="146">
        <f t="shared" si="10"/>
        <v>0.29166666666666674</v>
      </c>
      <c r="F83" s="147" t="s">
        <v>98</v>
      </c>
      <c r="G83" s="146">
        <f>D83-C83-$K$2</f>
        <v>0.25000000000000006</v>
      </c>
      <c r="H83" s="89">
        <f t="shared" si="0"/>
        <v>-7.291666666666663E-2</v>
      </c>
      <c r="I83" s="90">
        <f t="shared" si="13"/>
        <v>-1.7499999999999991</v>
      </c>
      <c r="J83" s="139" t="s">
        <v>195</v>
      </c>
    </row>
    <row r="84" spans="1:10">
      <c r="A84" s="140">
        <v>82</v>
      </c>
      <c r="B84" s="144" t="s">
        <v>176</v>
      </c>
      <c r="C84" s="146" t="s">
        <v>148</v>
      </c>
      <c r="D84" s="146">
        <v>0.875</v>
      </c>
      <c r="E84" s="146">
        <f t="shared" si="10"/>
        <v>0.33333333333333337</v>
      </c>
      <c r="F84" s="147" t="s">
        <v>98</v>
      </c>
      <c r="G84" s="146">
        <f>D84-C84-$K$2</f>
        <v>0.29166666666666669</v>
      </c>
      <c r="H84" s="89">
        <f t="shared" si="0"/>
        <v>-3.125E-2</v>
      </c>
      <c r="I84" s="90">
        <f t="shared" si="13"/>
        <v>-0.75</v>
      </c>
      <c r="J84" s="139" t="s">
        <v>194</v>
      </c>
    </row>
    <row r="85" spans="1:10">
      <c r="A85" s="140">
        <v>83</v>
      </c>
      <c r="B85" s="144" t="s">
        <v>44</v>
      </c>
      <c r="C85" s="146" t="s">
        <v>149</v>
      </c>
      <c r="D85" s="146">
        <v>0.70833333333333337</v>
      </c>
      <c r="E85" s="146">
        <f t="shared" si="10"/>
        <v>0.125</v>
      </c>
      <c r="F85" s="146" t="s">
        <v>66</v>
      </c>
      <c r="G85" s="146">
        <f t="shared" ref="G85:G110" si="32">D85-C85</f>
        <v>0.125</v>
      </c>
      <c r="H85" s="89">
        <f t="shared" si="0"/>
        <v>-0.19791666666666669</v>
      </c>
      <c r="I85" s="90">
        <f t="shared" si="13"/>
        <v>-4.75</v>
      </c>
      <c r="J85" s="139" t="s">
        <v>195</v>
      </c>
    </row>
    <row r="86" spans="1:10">
      <c r="A86" s="140">
        <v>84</v>
      </c>
      <c r="B86" s="144" t="s">
        <v>49</v>
      </c>
      <c r="C86" s="146" t="s">
        <v>149</v>
      </c>
      <c r="D86" s="146">
        <v>0.71875</v>
      </c>
      <c r="E86" s="146">
        <f t="shared" si="10"/>
        <v>0.13541666666666663</v>
      </c>
      <c r="F86" s="146" t="s">
        <v>66</v>
      </c>
      <c r="G86" s="146">
        <f t="shared" si="32"/>
        <v>0.13541666666666663</v>
      </c>
      <c r="H86" s="89">
        <f t="shared" si="0"/>
        <v>-0.18750000000000006</v>
      </c>
      <c r="I86" s="90">
        <f t="shared" si="13"/>
        <v>-4.5000000000000018</v>
      </c>
      <c r="J86" s="139" t="s">
        <v>195</v>
      </c>
    </row>
    <row r="87" spans="1:10">
      <c r="A87" s="140">
        <v>85</v>
      </c>
      <c r="B87" s="144" t="s">
        <v>50</v>
      </c>
      <c r="C87" s="146" t="s">
        <v>149</v>
      </c>
      <c r="D87" s="146">
        <v>0.72916666666666663</v>
      </c>
      <c r="E87" s="146">
        <f t="shared" ref="E87" si="33">D87-C87</f>
        <v>0.14583333333333326</v>
      </c>
      <c r="F87" s="147" t="s">
        <v>66</v>
      </c>
      <c r="G87" s="146">
        <f t="shared" si="32"/>
        <v>0.14583333333333326</v>
      </c>
      <c r="H87" s="89">
        <f t="shared" ref="H87" si="34">G87-$L$2</f>
        <v>-0.17708333333333343</v>
      </c>
      <c r="I87" s="90">
        <f>H87*24</f>
        <v>-4.2500000000000018</v>
      </c>
      <c r="J87" s="139" t="s">
        <v>195</v>
      </c>
    </row>
    <row r="88" spans="1:10">
      <c r="A88" s="140">
        <v>86</v>
      </c>
      <c r="B88" s="144" t="s">
        <v>70</v>
      </c>
      <c r="C88" s="146" t="s">
        <v>149</v>
      </c>
      <c r="D88" s="146">
        <v>0.75</v>
      </c>
      <c r="E88" s="146">
        <f t="shared" si="10"/>
        <v>0.16666666666666663</v>
      </c>
      <c r="F88" s="146" t="s">
        <v>66</v>
      </c>
      <c r="G88" s="146">
        <f t="shared" si="32"/>
        <v>0.16666666666666663</v>
      </c>
      <c r="H88" s="89">
        <f t="shared" si="0"/>
        <v>-0.15625000000000006</v>
      </c>
      <c r="I88" s="90">
        <f t="shared" si="13"/>
        <v>-3.7500000000000013</v>
      </c>
      <c r="J88" s="139" t="s">
        <v>195</v>
      </c>
    </row>
    <row r="89" spans="1:10">
      <c r="A89" s="140">
        <v>87</v>
      </c>
      <c r="B89" s="144" t="s">
        <v>92</v>
      </c>
      <c r="C89" s="146" t="s">
        <v>149</v>
      </c>
      <c r="D89" s="146">
        <v>0.76041666666666696</v>
      </c>
      <c r="E89" s="146">
        <f t="shared" ref="E89:E90" si="35">D89-C89</f>
        <v>0.17708333333333359</v>
      </c>
      <c r="F89" s="147" t="s">
        <v>66</v>
      </c>
      <c r="G89" s="146">
        <f t="shared" si="32"/>
        <v>0.17708333333333359</v>
      </c>
      <c r="H89" s="89">
        <f t="shared" ref="H89:H90" si="36">G89-$L$2</f>
        <v>-0.14583333333333309</v>
      </c>
      <c r="I89" s="90">
        <f t="shared" ref="I89:I90" si="37">H89*24</f>
        <v>-3.4999999999999942</v>
      </c>
      <c r="J89" s="139" t="s">
        <v>195</v>
      </c>
    </row>
    <row r="90" spans="1:10">
      <c r="A90" s="140">
        <v>88</v>
      </c>
      <c r="B90" s="144" t="s">
        <v>93</v>
      </c>
      <c r="C90" s="146" t="s">
        <v>149</v>
      </c>
      <c r="D90" s="146">
        <v>0.77083333333333337</v>
      </c>
      <c r="E90" s="146">
        <f t="shared" si="35"/>
        <v>0.1875</v>
      </c>
      <c r="F90" s="147" t="s">
        <v>66</v>
      </c>
      <c r="G90" s="146">
        <f t="shared" si="32"/>
        <v>0.1875</v>
      </c>
      <c r="H90" s="89">
        <f t="shared" si="36"/>
        <v>-0.13541666666666669</v>
      </c>
      <c r="I90" s="90">
        <f t="shared" si="37"/>
        <v>-3.2500000000000004</v>
      </c>
      <c r="J90" s="139" t="s">
        <v>195</v>
      </c>
    </row>
    <row r="91" spans="1:10">
      <c r="A91" s="140">
        <v>89</v>
      </c>
      <c r="B91" s="144" t="s">
        <v>165</v>
      </c>
      <c r="C91" s="146" t="s">
        <v>149</v>
      </c>
      <c r="D91" s="146">
        <v>0.79166666666666663</v>
      </c>
      <c r="E91" s="146">
        <f t="shared" si="10"/>
        <v>0.20833333333333326</v>
      </c>
      <c r="F91" s="146" t="s">
        <v>66</v>
      </c>
      <c r="G91" s="146">
        <f t="shared" si="32"/>
        <v>0.20833333333333326</v>
      </c>
      <c r="H91" s="89">
        <f t="shared" si="0"/>
        <v>-0.11458333333333343</v>
      </c>
      <c r="I91" s="90">
        <f t="shared" si="13"/>
        <v>-2.7500000000000022</v>
      </c>
      <c r="J91" s="139" t="s">
        <v>195</v>
      </c>
    </row>
    <row r="92" spans="1:10">
      <c r="A92" s="140">
        <v>90</v>
      </c>
      <c r="B92" s="144" t="s">
        <v>177</v>
      </c>
      <c r="C92" s="146">
        <v>0.58333333333333337</v>
      </c>
      <c r="D92" s="146">
        <v>0.83333333333333337</v>
      </c>
      <c r="E92" s="146">
        <f t="shared" si="10"/>
        <v>0.25</v>
      </c>
      <c r="F92" s="146" t="s">
        <v>66</v>
      </c>
      <c r="G92" s="146">
        <f t="shared" si="32"/>
        <v>0.25</v>
      </c>
      <c r="H92" s="89">
        <f t="shared" ref="H92:H110" si="38">G92-$L$2</f>
        <v>-7.2916666666666685E-2</v>
      </c>
      <c r="I92" s="90">
        <f t="shared" si="13"/>
        <v>-1.7500000000000004</v>
      </c>
      <c r="J92" s="139" t="s">
        <v>195</v>
      </c>
    </row>
    <row r="93" spans="1:10">
      <c r="A93" s="140">
        <v>91</v>
      </c>
      <c r="B93" s="144" t="s">
        <v>178</v>
      </c>
      <c r="C93" s="146">
        <v>0.58333333333333337</v>
      </c>
      <c r="D93" s="146">
        <v>0.875</v>
      </c>
      <c r="E93" s="146">
        <f t="shared" si="10"/>
        <v>0.29166666666666663</v>
      </c>
      <c r="F93" s="147" t="s">
        <v>98</v>
      </c>
      <c r="G93" s="146">
        <f>D93-C93-$K$2</f>
        <v>0.24999999999999997</v>
      </c>
      <c r="H93" s="89">
        <f t="shared" si="38"/>
        <v>-7.2916666666666713E-2</v>
      </c>
      <c r="I93" s="90">
        <f t="shared" si="13"/>
        <v>-1.7500000000000011</v>
      </c>
      <c r="J93" s="139" t="s">
        <v>194</v>
      </c>
    </row>
    <row r="94" spans="1:10">
      <c r="A94" s="140">
        <v>92</v>
      </c>
      <c r="B94" s="144" t="s">
        <v>51</v>
      </c>
      <c r="C94" s="146">
        <v>0.625</v>
      </c>
      <c r="D94" s="146">
        <v>0.71875</v>
      </c>
      <c r="E94" s="146">
        <f t="shared" si="10"/>
        <v>9.375E-2</v>
      </c>
      <c r="F94" s="146" t="s">
        <v>66</v>
      </c>
      <c r="G94" s="146">
        <f t="shared" si="32"/>
        <v>9.375E-2</v>
      </c>
      <c r="H94" s="89">
        <f t="shared" si="38"/>
        <v>-0.22916666666666669</v>
      </c>
      <c r="I94" s="90">
        <f t="shared" si="13"/>
        <v>-5.5</v>
      </c>
      <c r="J94" s="139" t="s">
        <v>195</v>
      </c>
    </row>
    <row r="95" spans="1:10">
      <c r="A95" s="140">
        <v>93</v>
      </c>
      <c r="B95" s="144" t="s">
        <v>52</v>
      </c>
      <c r="C95" s="146">
        <v>0.625</v>
      </c>
      <c r="D95" s="146">
        <v>0.72916666666666663</v>
      </c>
      <c r="E95" s="146">
        <f t="shared" si="10"/>
        <v>0.10416666666666663</v>
      </c>
      <c r="F95" s="147" t="s">
        <v>66</v>
      </c>
      <c r="G95" s="146">
        <f t="shared" si="32"/>
        <v>0.10416666666666663</v>
      </c>
      <c r="H95" s="89">
        <f t="shared" si="38"/>
        <v>-0.21875000000000006</v>
      </c>
      <c r="I95" s="90">
        <f>H95*24</f>
        <v>-5.2500000000000018</v>
      </c>
      <c r="J95" s="139" t="s">
        <v>195</v>
      </c>
    </row>
    <row r="96" spans="1:10">
      <c r="A96" s="140">
        <v>94</v>
      </c>
      <c r="B96" s="144" t="s">
        <v>53</v>
      </c>
      <c r="C96" s="146">
        <v>0.625</v>
      </c>
      <c r="D96" s="146">
        <v>0.75</v>
      </c>
      <c r="E96" s="146">
        <f t="shared" si="10"/>
        <v>0.125</v>
      </c>
      <c r="F96" s="146" t="s">
        <v>66</v>
      </c>
      <c r="G96" s="146">
        <f t="shared" si="32"/>
        <v>0.125</v>
      </c>
      <c r="H96" s="89">
        <f t="shared" si="38"/>
        <v>-0.19791666666666669</v>
      </c>
      <c r="I96" s="90">
        <f t="shared" si="13"/>
        <v>-4.75</v>
      </c>
      <c r="J96" s="139" t="s">
        <v>195</v>
      </c>
    </row>
    <row r="97" spans="1:10">
      <c r="A97" s="140">
        <v>95</v>
      </c>
      <c r="B97" s="144" t="s">
        <v>90</v>
      </c>
      <c r="C97" s="146">
        <v>0.625</v>
      </c>
      <c r="D97" s="146">
        <v>0.76041666666666696</v>
      </c>
      <c r="E97" s="146">
        <f t="shared" si="10"/>
        <v>0.13541666666666696</v>
      </c>
      <c r="F97" s="147" t="s">
        <v>66</v>
      </c>
      <c r="G97" s="146">
        <f t="shared" si="32"/>
        <v>0.13541666666666696</v>
      </c>
      <c r="H97" s="89">
        <f t="shared" si="38"/>
        <v>-0.18749999999999972</v>
      </c>
      <c r="I97" s="90">
        <f t="shared" si="13"/>
        <v>-4.4999999999999929</v>
      </c>
      <c r="J97" s="139" t="s">
        <v>195</v>
      </c>
    </row>
    <row r="98" spans="1:10">
      <c r="A98" s="140">
        <v>96</v>
      </c>
      <c r="B98" s="144" t="s">
        <v>91</v>
      </c>
      <c r="C98" s="146">
        <v>0.625</v>
      </c>
      <c r="D98" s="146">
        <v>0.77083333333333337</v>
      </c>
      <c r="E98" s="146">
        <f t="shared" si="10"/>
        <v>0.14583333333333337</v>
      </c>
      <c r="F98" s="147" t="s">
        <v>66</v>
      </c>
      <c r="G98" s="146">
        <f t="shared" si="32"/>
        <v>0.14583333333333337</v>
      </c>
      <c r="H98" s="89">
        <f t="shared" si="38"/>
        <v>-0.17708333333333331</v>
      </c>
      <c r="I98" s="90">
        <f t="shared" si="13"/>
        <v>-4.25</v>
      </c>
      <c r="J98" s="139" t="s">
        <v>195</v>
      </c>
    </row>
    <row r="99" spans="1:10">
      <c r="A99" s="140">
        <v>97</v>
      </c>
      <c r="B99" s="144" t="s">
        <v>166</v>
      </c>
      <c r="C99" s="146">
        <v>0.625</v>
      </c>
      <c r="D99" s="146">
        <v>0.79166666666666663</v>
      </c>
      <c r="E99" s="146">
        <f t="shared" si="10"/>
        <v>0.16666666666666663</v>
      </c>
      <c r="F99" s="146" t="s">
        <v>66</v>
      </c>
      <c r="G99" s="146">
        <f t="shared" si="32"/>
        <v>0.16666666666666663</v>
      </c>
      <c r="H99" s="89">
        <f t="shared" si="38"/>
        <v>-0.15625000000000006</v>
      </c>
      <c r="I99" s="90">
        <f t="shared" si="13"/>
        <v>-3.7500000000000013</v>
      </c>
      <c r="J99" s="139" t="s">
        <v>195</v>
      </c>
    </row>
    <row r="100" spans="1:10">
      <c r="A100" s="140">
        <v>98</v>
      </c>
      <c r="B100" s="144" t="s">
        <v>179</v>
      </c>
      <c r="C100" s="146">
        <v>0.625</v>
      </c>
      <c r="D100" s="146">
        <v>0.83333333333333337</v>
      </c>
      <c r="E100" s="146">
        <f t="shared" si="10"/>
        <v>0.20833333333333337</v>
      </c>
      <c r="F100" s="146" t="s">
        <v>66</v>
      </c>
      <c r="G100" s="146">
        <f t="shared" si="32"/>
        <v>0.20833333333333337</v>
      </c>
      <c r="H100" s="89">
        <f t="shared" si="38"/>
        <v>-0.11458333333333331</v>
      </c>
      <c r="I100" s="90">
        <f t="shared" si="13"/>
        <v>-2.7499999999999996</v>
      </c>
      <c r="J100" s="139" t="s">
        <v>195</v>
      </c>
    </row>
    <row r="101" spans="1:10">
      <c r="A101" s="140">
        <v>99</v>
      </c>
      <c r="B101" s="144" t="s">
        <v>180</v>
      </c>
      <c r="C101" s="146">
        <v>0.625</v>
      </c>
      <c r="D101" s="146">
        <v>0.875</v>
      </c>
      <c r="E101" s="146">
        <f t="shared" si="10"/>
        <v>0.25</v>
      </c>
      <c r="F101" s="146" t="s">
        <v>66</v>
      </c>
      <c r="G101" s="146">
        <f t="shared" si="32"/>
        <v>0.25</v>
      </c>
      <c r="H101" s="89">
        <f t="shared" si="38"/>
        <v>-7.2916666666666685E-2</v>
      </c>
      <c r="I101" s="90">
        <f t="shared" si="13"/>
        <v>-1.7500000000000004</v>
      </c>
      <c r="J101" s="139" t="s">
        <v>195</v>
      </c>
    </row>
    <row r="102" spans="1:10">
      <c r="A102" s="140">
        <v>100</v>
      </c>
      <c r="B102" s="144" t="s">
        <v>54</v>
      </c>
      <c r="C102" s="146">
        <v>0.66666666666666696</v>
      </c>
      <c r="D102" s="146">
        <v>0.71875</v>
      </c>
      <c r="E102" s="146">
        <f t="shared" si="10"/>
        <v>5.2083333333333037E-2</v>
      </c>
      <c r="F102" s="146" t="s">
        <v>66</v>
      </c>
      <c r="G102" s="146">
        <f t="shared" si="32"/>
        <v>5.2083333333333037E-2</v>
      </c>
      <c r="H102" s="89">
        <f t="shared" si="38"/>
        <v>-0.27083333333333365</v>
      </c>
      <c r="I102" s="90">
        <f t="shared" si="13"/>
        <v>-6.5000000000000071</v>
      </c>
      <c r="J102" s="139" t="s">
        <v>195</v>
      </c>
    </row>
    <row r="103" spans="1:10">
      <c r="A103" s="140">
        <v>101</v>
      </c>
      <c r="B103" s="144" t="s">
        <v>55</v>
      </c>
      <c r="C103" s="146">
        <v>0.66666666666666696</v>
      </c>
      <c r="D103" s="146">
        <v>0.75</v>
      </c>
      <c r="E103" s="146">
        <f t="shared" si="10"/>
        <v>8.3333333333333037E-2</v>
      </c>
      <c r="F103" s="146" t="s">
        <v>66</v>
      </c>
      <c r="G103" s="146">
        <f t="shared" si="32"/>
        <v>8.3333333333333037E-2</v>
      </c>
      <c r="H103" s="89">
        <f t="shared" si="38"/>
        <v>-0.23958333333333365</v>
      </c>
      <c r="I103" s="90">
        <f t="shared" si="13"/>
        <v>-5.7500000000000071</v>
      </c>
      <c r="J103" s="139" t="s">
        <v>195</v>
      </c>
    </row>
    <row r="104" spans="1:10">
      <c r="A104" s="140">
        <v>102</v>
      </c>
      <c r="B104" s="144" t="s">
        <v>56</v>
      </c>
      <c r="C104" s="146">
        <v>0.66666666666666696</v>
      </c>
      <c r="D104" s="146">
        <v>0.79166666666666663</v>
      </c>
      <c r="E104" s="146">
        <f t="shared" si="10"/>
        <v>0.12499999999999967</v>
      </c>
      <c r="F104" s="146" t="s">
        <v>66</v>
      </c>
      <c r="G104" s="146">
        <f t="shared" si="32"/>
        <v>0.12499999999999967</v>
      </c>
      <c r="H104" s="89">
        <f t="shared" si="38"/>
        <v>-0.19791666666666702</v>
      </c>
      <c r="I104" s="90">
        <f t="shared" si="13"/>
        <v>-4.7500000000000089</v>
      </c>
      <c r="J104" s="139" t="s">
        <v>195</v>
      </c>
    </row>
    <row r="105" spans="1:10">
      <c r="A105" s="140">
        <v>103</v>
      </c>
      <c r="B105" s="144" t="s">
        <v>88</v>
      </c>
      <c r="C105" s="146">
        <v>0.66666666666666696</v>
      </c>
      <c r="D105" s="146">
        <v>0.83333333333333337</v>
      </c>
      <c r="E105" s="146">
        <f t="shared" si="10"/>
        <v>0.16666666666666641</v>
      </c>
      <c r="F105" s="146" t="s">
        <v>66</v>
      </c>
      <c r="G105" s="146">
        <f t="shared" si="32"/>
        <v>0.16666666666666641</v>
      </c>
      <c r="H105" s="89">
        <f t="shared" si="38"/>
        <v>-0.15625000000000028</v>
      </c>
      <c r="I105" s="90">
        <f t="shared" si="13"/>
        <v>-3.7500000000000067</v>
      </c>
      <c r="J105" s="139" t="s">
        <v>195</v>
      </c>
    </row>
    <row r="106" spans="1:10">
      <c r="A106" s="140">
        <v>104</v>
      </c>
      <c r="B106" s="144" t="s">
        <v>89</v>
      </c>
      <c r="C106" s="146">
        <v>0.66666666666666696</v>
      </c>
      <c r="D106" s="146">
        <v>0.875</v>
      </c>
      <c r="E106" s="146">
        <f t="shared" si="10"/>
        <v>0.20833333333333304</v>
      </c>
      <c r="F106" s="146" t="s">
        <v>66</v>
      </c>
      <c r="G106" s="146">
        <f t="shared" si="32"/>
        <v>0.20833333333333304</v>
      </c>
      <c r="H106" s="89">
        <f t="shared" si="38"/>
        <v>-0.11458333333333365</v>
      </c>
      <c r="I106" s="90">
        <f t="shared" si="13"/>
        <v>-2.7500000000000075</v>
      </c>
      <c r="J106" s="139" t="s">
        <v>195</v>
      </c>
    </row>
    <row r="107" spans="1:10">
      <c r="A107" s="140">
        <v>105</v>
      </c>
      <c r="B107" s="144" t="s">
        <v>57</v>
      </c>
      <c r="C107" s="146">
        <v>0.70833333333333304</v>
      </c>
      <c r="D107" s="146">
        <v>0.75</v>
      </c>
      <c r="E107" s="146">
        <f t="shared" si="10"/>
        <v>4.1666666666666963E-2</v>
      </c>
      <c r="F107" s="146" t="s">
        <v>66</v>
      </c>
      <c r="G107" s="146">
        <f t="shared" si="32"/>
        <v>4.1666666666666963E-2</v>
      </c>
      <c r="H107" s="89">
        <f t="shared" si="38"/>
        <v>-0.28124999999999972</v>
      </c>
      <c r="I107" s="90">
        <f t="shared" si="13"/>
        <v>-6.7499999999999929</v>
      </c>
      <c r="J107" s="139" t="s">
        <v>195</v>
      </c>
    </row>
    <row r="108" spans="1:10">
      <c r="A108" s="140">
        <v>106</v>
      </c>
      <c r="B108" s="144" t="s">
        <v>58</v>
      </c>
      <c r="C108" s="146">
        <v>0.70833333333333304</v>
      </c>
      <c r="D108" s="146">
        <v>0.79166666666666663</v>
      </c>
      <c r="E108" s="146">
        <f t="shared" si="10"/>
        <v>8.3333333333333592E-2</v>
      </c>
      <c r="F108" s="146" t="s">
        <v>66</v>
      </c>
      <c r="G108" s="146">
        <f t="shared" si="32"/>
        <v>8.3333333333333592E-2</v>
      </c>
      <c r="H108" s="89">
        <f t="shared" si="38"/>
        <v>-0.23958333333333309</v>
      </c>
      <c r="I108" s="90">
        <f t="shared" si="13"/>
        <v>-5.7499999999999947</v>
      </c>
      <c r="J108" s="139" t="s">
        <v>195</v>
      </c>
    </row>
    <row r="109" spans="1:10">
      <c r="A109" s="140">
        <v>107</v>
      </c>
      <c r="B109" s="144" t="s">
        <v>59</v>
      </c>
      <c r="C109" s="146">
        <v>0.70833333333333304</v>
      </c>
      <c r="D109" s="146">
        <v>0.83333333333333337</v>
      </c>
      <c r="E109" s="146">
        <f t="shared" si="10"/>
        <v>0.12500000000000033</v>
      </c>
      <c r="F109" s="146" t="s">
        <v>66</v>
      </c>
      <c r="G109" s="146">
        <f t="shared" si="32"/>
        <v>0.12500000000000033</v>
      </c>
      <c r="H109" s="89">
        <f t="shared" si="38"/>
        <v>-0.19791666666666635</v>
      </c>
      <c r="I109" s="90">
        <f t="shared" si="13"/>
        <v>-4.7499999999999929</v>
      </c>
      <c r="J109" s="139" t="s">
        <v>195</v>
      </c>
    </row>
    <row r="110" spans="1:10">
      <c r="A110" s="140">
        <v>108</v>
      </c>
      <c r="B110" s="144" t="s">
        <v>81</v>
      </c>
      <c r="C110" s="146">
        <v>0.70833333333333304</v>
      </c>
      <c r="D110" s="146">
        <v>0.875</v>
      </c>
      <c r="E110" s="146">
        <f t="shared" ref="E110" si="39">D110-C110</f>
        <v>0.16666666666666696</v>
      </c>
      <c r="F110" s="146" t="s">
        <v>66</v>
      </c>
      <c r="G110" s="146">
        <f t="shared" si="32"/>
        <v>0.16666666666666696</v>
      </c>
      <c r="H110" s="89">
        <f t="shared" si="38"/>
        <v>-0.15624999999999972</v>
      </c>
      <c r="I110" s="90">
        <f t="shared" ref="I110" si="40">H110*24</f>
        <v>-3.7499999999999933</v>
      </c>
      <c r="J110" s="139" t="s">
        <v>195</v>
      </c>
    </row>
  </sheetData>
  <autoFilter ref="A2:L110" xr:uid="{79E066C7-6260-4525-99E2-D613146A7DCC}"/>
  <phoneticPr fontId="5"/>
  <pageMargins left="0.7" right="0.7" top="0.75" bottom="0.75" header="0.3" footer="0.3"/>
  <pageSetup paperSize="9" scale="71" fitToHeight="0" orientation="portrait" r:id="rId1"/>
  <colBreaks count="1" manualBreakCount="1">
    <brk id="10" max="1048575" man="1"/>
  </colBreaks>
  <ignoredErrors>
    <ignoredError sqref="G9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7"/>
  <sheetViews>
    <sheetView workbookViewId="0">
      <selection activeCell="C13" sqref="C13"/>
    </sheetView>
  </sheetViews>
  <sheetFormatPr defaultRowHeight="18.75"/>
  <cols>
    <col min="1" max="2" width="9" style="8"/>
    <col min="3" max="3" width="15.625" style="8" bestFit="1" customWidth="1"/>
    <col min="4" max="4" width="15.625" style="8" customWidth="1"/>
    <col min="5" max="5" width="14.625" style="12" bestFit="1" customWidth="1"/>
    <col min="6" max="6" width="9" style="8"/>
    <col min="7" max="7" width="19.375" style="8" bestFit="1" customWidth="1"/>
    <col min="8" max="8" width="13" style="8" bestFit="1" customWidth="1"/>
    <col min="9" max="16384" width="9" style="8"/>
  </cols>
  <sheetData>
    <row r="1" spans="1:12" ht="19.5" thickBot="1">
      <c r="A1" s="149" t="s">
        <v>212</v>
      </c>
      <c r="B1" s="5" t="s">
        <v>103</v>
      </c>
      <c r="C1" s="6" t="s">
        <v>104</v>
      </c>
      <c r="D1" s="6" t="s">
        <v>105</v>
      </c>
      <c r="E1" s="7" t="s">
        <v>214</v>
      </c>
      <c r="G1" s="111" t="s">
        <v>150</v>
      </c>
      <c r="H1" s="111" t="s">
        <v>151</v>
      </c>
    </row>
    <row r="2" spans="1:12" ht="40.5" thickTop="1">
      <c r="A2" s="4"/>
      <c r="B2" s="7">
        <v>1</v>
      </c>
      <c r="C2" s="7">
        <f>D2*7.75</f>
        <v>147.25</v>
      </c>
      <c r="D2" s="7">
        <v>19</v>
      </c>
      <c r="E2" s="7">
        <v>12</v>
      </c>
      <c r="G2" s="112">
        <v>45658</v>
      </c>
      <c r="H2" s="113" t="s">
        <v>152</v>
      </c>
      <c r="L2" s="71" t="s">
        <v>85</v>
      </c>
    </row>
    <row r="3" spans="1:12" ht="39.75">
      <c r="A3" s="4"/>
      <c r="B3" s="7">
        <v>2</v>
      </c>
      <c r="C3" s="7">
        <f t="shared" ref="C3:C13" si="0">D3*7.75</f>
        <v>139.5</v>
      </c>
      <c r="D3" s="7">
        <v>18</v>
      </c>
      <c r="E3" s="7">
        <v>10</v>
      </c>
      <c r="G3" s="114">
        <v>45659</v>
      </c>
      <c r="H3" s="1" t="s">
        <v>153</v>
      </c>
      <c r="L3" s="71" t="s">
        <v>133</v>
      </c>
    </row>
    <row r="4" spans="1:12" ht="39.75">
      <c r="A4" s="4"/>
      <c r="B4" s="7">
        <v>3</v>
      </c>
      <c r="C4" s="7">
        <f t="shared" si="0"/>
        <v>155</v>
      </c>
      <c r="D4" s="7">
        <v>20</v>
      </c>
      <c r="E4" s="7">
        <v>11</v>
      </c>
      <c r="G4" s="114">
        <v>45660</v>
      </c>
      <c r="H4" s="1" t="s">
        <v>153</v>
      </c>
      <c r="L4" s="71" t="s">
        <v>131</v>
      </c>
    </row>
    <row r="5" spans="1:12" ht="39.75">
      <c r="A5" s="4"/>
      <c r="B5" s="7">
        <v>4</v>
      </c>
      <c r="C5" s="7">
        <f t="shared" si="0"/>
        <v>162.75</v>
      </c>
      <c r="D5" s="7">
        <v>21</v>
      </c>
      <c r="E5" s="7">
        <v>9</v>
      </c>
      <c r="G5" s="114">
        <v>45670</v>
      </c>
      <c r="H5" s="1" t="s">
        <v>196</v>
      </c>
      <c r="L5" s="71" t="s">
        <v>40</v>
      </c>
    </row>
    <row r="6" spans="1:12" ht="39.75">
      <c r="A6" s="4"/>
      <c r="B6" s="7">
        <v>5</v>
      </c>
      <c r="C6" s="7">
        <f t="shared" si="0"/>
        <v>155</v>
      </c>
      <c r="D6" s="7">
        <v>20</v>
      </c>
      <c r="E6" s="7">
        <v>11</v>
      </c>
      <c r="G6" s="114">
        <v>45699</v>
      </c>
      <c r="H6" s="1" t="s">
        <v>197</v>
      </c>
      <c r="L6" s="71" t="s">
        <v>40</v>
      </c>
    </row>
    <row r="7" spans="1:12" ht="39.75">
      <c r="A7" s="4"/>
      <c r="B7" s="7">
        <v>6</v>
      </c>
      <c r="C7" s="7">
        <f t="shared" si="0"/>
        <v>162.75</v>
      </c>
      <c r="D7" s="7">
        <v>21</v>
      </c>
      <c r="E7" s="7">
        <v>9</v>
      </c>
      <c r="G7" s="114">
        <v>45711</v>
      </c>
      <c r="H7" s="1" t="s">
        <v>198</v>
      </c>
      <c r="L7" s="71" t="s">
        <v>40</v>
      </c>
    </row>
    <row r="8" spans="1:12" ht="39.75">
      <c r="A8" s="4"/>
      <c r="B8" s="7">
        <v>7</v>
      </c>
      <c r="C8" s="7">
        <f t="shared" si="0"/>
        <v>170.5</v>
      </c>
      <c r="D8" s="7">
        <v>22</v>
      </c>
      <c r="E8" s="7">
        <v>9</v>
      </c>
      <c r="G8" s="114">
        <v>45712</v>
      </c>
      <c r="H8" s="1" t="s">
        <v>199</v>
      </c>
      <c r="L8" s="71" t="s">
        <v>85</v>
      </c>
    </row>
    <row r="9" spans="1:12" ht="39.75">
      <c r="A9" s="4"/>
      <c r="B9" s="7">
        <v>8</v>
      </c>
      <c r="C9" s="7">
        <f t="shared" si="0"/>
        <v>155</v>
      </c>
      <c r="D9" s="7">
        <v>20</v>
      </c>
      <c r="E9" s="7">
        <v>11</v>
      </c>
      <c r="G9" s="114">
        <v>45736</v>
      </c>
      <c r="H9" s="1" t="s">
        <v>200</v>
      </c>
      <c r="L9" s="71" t="s">
        <v>85</v>
      </c>
    </row>
    <row r="10" spans="1:12" ht="39.75">
      <c r="A10" s="4"/>
      <c r="B10" s="7">
        <v>9</v>
      </c>
      <c r="C10" s="7">
        <f t="shared" si="0"/>
        <v>155</v>
      </c>
      <c r="D10" s="7">
        <v>20</v>
      </c>
      <c r="E10" s="7">
        <v>10</v>
      </c>
      <c r="G10" s="114">
        <v>45776</v>
      </c>
      <c r="H10" s="1" t="s">
        <v>201</v>
      </c>
      <c r="L10" s="71" t="s">
        <v>85</v>
      </c>
    </row>
    <row r="11" spans="1:12" ht="39.75">
      <c r="A11" s="4"/>
      <c r="B11" s="7">
        <v>10</v>
      </c>
      <c r="C11" s="7">
        <f t="shared" si="0"/>
        <v>170.5</v>
      </c>
      <c r="D11" s="7">
        <v>22</v>
      </c>
      <c r="E11" s="7">
        <v>9</v>
      </c>
      <c r="G11" s="114">
        <v>45780</v>
      </c>
      <c r="H11" s="1" t="s">
        <v>202</v>
      </c>
      <c r="L11" s="71" t="s">
        <v>131</v>
      </c>
    </row>
    <row r="12" spans="1:12" ht="39.75">
      <c r="A12" s="4"/>
      <c r="B12" s="7">
        <v>11</v>
      </c>
      <c r="C12" s="7">
        <f t="shared" si="0"/>
        <v>139.5</v>
      </c>
      <c r="D12" s="7">
        <v>18</v>
      </c>
      <c r="E12" s="7">
        <v>12</v>
      </c>
      <c r="G12" s="114">
        <v>45781</v>
      </c>
      <c r="H12" s="1" t="s">
        <v>203</v>
      </c>
      <c r="L12" s="71" t="s">
        <v>40</v>
      </c>
    </row>
    <row r="13" spans="1:12" ht="39.75">
      <c r="A13" s="4"/>
      <c r="B13" s="7">
        <v>12</v>
      </c>
      <c r="C13" s="7">
        <f t="shared" si="0"/>
        <v>155</v>
      </c>
      <c r="D13" s="7">
        <v>20</v>
      </c>
      <c r="E13" s="7">
        <v>11</v>
      </c>
      <c r="G13" s="114">
        <v>45782</v>
      </c>
      <c r="H13" s="1" t="s">
        <v>204</v>
      </c>
      <c r="L13" s="72" t="s">
        <v>132</v>
      </c>
    </row>
    <row r="14" spans="1:12" ht="39.75">
      <c r="A14" s="4"/>
      <c r="B14" s="4"/>
      <c r="C14" s="4"/>
      <c r="D14" s="4"/>
      <c r="E14" s="9"/>
      <c r="G14" s="114">
        <v>45783</v>
      </c>
      <c r="H14" s="1" t="s">
        <v>199</v>
      </c>
      <c r="L14" s="73"/>
    </row>
    <row r="15" spans="1:12" ht="39.75">
      <c r="A15" s="4"/>
      <c r="B15" s="4"/>
      <c r="C15" s="4"/>
      <c r="D15" s="4"/>
      <c r="E15" s="9"/>
      <c r="G15" s="114">
        <v>45859</v>
      </c>
      <c r="H15" s="1" t="s">
        <v>205</v>
      </c>
      <c r="L15" s="71" t="s">
        <v>40</v>
      </c>
    </row>
    <row r="16" spans="1:12" ht="39.75">
      <c r="A16" s="4"/>
      <c r="B16" s="4"/>
      <c r="C16" s="4"/>
      <c r="D16" s="4"/>
      <c r="E16" s="9"/>
      <c r="G16" s="114">
        <v>45880</v>
      </c>
      <c r="H16" s="1" t="s">
        <v>206</v>
      </c>
      <c r="L16" s="71" t="s">
        <v>85</v>
      </c>
    </row>
    <row r="17" spans="1:12" ht="39.75">
      <c r="A17" s="4"/>
      <c r="B17" s="4"/>
      <c r="C17" s="4"/>
      <c r="D17" s="4"/>
      <c r="E17" s="9"/>
      <c r="G17" s="114">
        <v>45915</v>
      </c>
      <c r="H17" s="1" t="s">
        <v>207</v>
      </c>
      <c r="L17" s="71" t="s">
        <v>85</v>
      </c>
    </row>
    <row r="18" spans="1:12" ht="39.75">
      <c r="A18" s="4"/>
      <c r="B18" s="4"/>
      <c r="C18" s="4"/>
      <c r="D18" s="4"/>
      <c r="E18" s="9"/>
      <c r="G18" s="114">
        <v>45923</v>
      </c>
      <c r="H18" s="1" t="s">
        <v>208</v>
      </c>
      <c r="L18" s="71" t="s">
        <v>40</v>
      </c>
    </row>
    <row r="19" spans="1:12" ht="39.75">
      <c r="A19" s="4"/>
      <c r="B19" s="4"/>
      <c r="C19" s="4"/>
      <c r="D19" s="4"/>
      <c r="E19" s="9"/>
      <c r="G19" s="114">
        <v>45943</v>
      </c>
      <c r="H19" s="1" t="s">
        <v>209</v>
      </c>
      <c r="L19" s="71" t="s">
        <v>131</v>
      </c>
    </row>
    <row r="20" spans="1:12" ht="39.75">
      <c r="A20" s="4"/>
      <c r="B20" s="4"/>
      <c r="C20" s="4"/>
      <c r="D20" s="4"/>
      <c r="E20" s="9"/>
      <c r="G20" s="114">
        <v>45964</v>
      </c>
      <c r="H20" s="1" t="s">
        <v>210</v>
      </c>
      <c r="L20" s="71" t="s">
        <v>40</v>
      </c>
    </row>
    <row r="21" spans="1:12" ht="39.75">
      <c r="A21" s="4"/>
      <c r="B21" s="4"/>
      <c r="C21" s="4"/>
      <c r="D21" s="4"/>
      <c r="E21" s="9"/>
      <c r="G21" s="114">
        <v>45984</v>
      </c>
      <c r="H21" s="1" t="s">
        <v>211</v>
      </c>
      <c r="L21" s="71" t="s">
        <v>40</v>
      </c>
    </row>
    <row r="22" spans="1:12" ht="39.75">
      <c r="A22" s="4"/>
      <c r="B22" s="4"/>
      <c r="C22" s="4"/>
      <c r="D22" s="4"/>
      <c r="E22" s="9"/>
      <c r="G22" s="114">
        <v>45985</v>
      </c>
      <c r="H22" s="1" t="s">
        <v>199</v>
      </c>
      <c r="L22" s="71" t="s">
        <v>117</v>
      </c>
    </row>
    <row r="23" spans="1:12" ht="39.75">
      <c r="A23" s="4"/>
      <c r="B23" s="4"/>
      <c r="C23" s="4"/>
      <c r="D23" s="4"/>
      <c r="E23" s="9"/>
      <c r="G23" s="114">
        <v>46020</v>
      </c>
      <c r="H23" s="1" t="s">
        <v>154</v>
      </c>
      <c r="L23" s="71" t="s">
        <v>85</v>
      </c>
    </row>
    <row r="24" spans="1:12" ht="39.75">
      <c r="A24" s="4"/>
      <c r="B24" s="4"/>
      <c r="C24" s="4"/>
      <c r="D24" s="4"/>
      <c r="E24" s="9"/>
      <c r="G24" s="114">
        <v>46021</v>
      </c>
      <c r="H24" s="1" t="s">
        <v>154</v>
      </c>
      <c r="L24" s="71" t="s">
        <v>85</v>
      </c>
    </row>
    <row r="25" spans="1:12" ht="39.75">
      <c r="A25" s="4"/>
      <c r="B25" s="4"/>
      <c r="C25" s="10"/>
      <c r="D25" s="10"/>
      <c r="E25" s="9"/>
      <c r="G25" s="114">
        <v>46022</v>
      </c>
      <c r="H25" s="1" t="s">
        <v>154</v>
      </c>
      <c r="L25" s="71" t="s">
        <v>117</v>
      </c>
    </row>
    <row r="26" spans="1:12" ht="39.75">
      <c r="A26" s="4"/>
      <c r="B26" s="4"/>
      <c r="C26" s="10"/>
      <c r="D26" s="10"/>
      <c r="E26" s="9"/>
      <c r="G26" s="114"/>
      <c r="H26" s="1"/>
      <c r="L26" s="71" t="s">
        <v>131</v>
      </c>
    </row>
    <row r="27" spans="1:12" ht="40.5" thickBot="1">
      <c r="A27" s="4"/>
      <c r="B27" s="4"/>
      <c r="C27" s="10"/>
      <c r="D27" s="10"/>
      <c r="E27" s="9"/>
      <c r="G27" s="115"/>
      <c r="H27" s="116"/>
      <c r="L27" s="71" t="s">
        <v>40</v>
      </c>
    </row>
    <row r="28" spans="1:12" ht="40.5" thickTop="1">
      <c r="A28" s="4"/>
      <c r="B28" s="4"/>
      <c r="C28" s="10"/>
      <c r="D28" s="10"/>
      <c r="E28" s="9"/>
      <c r="G28" s="112"/>
      <c r="H28" s="113"/>
      <c r="L28" s="72" t="s">
        <v>123</v>
      </c>
    </row>
    <row r="29" spans="1:12" ht="39.75">
      <c r="A29" s="4"/>
      <c r="B29" s="4"/>
      <c r="C29" s="10"/>
      <c r="D29" s="10"/>
      <c r="E29" s="9"/>
      <c r="G29" s="114"/>
      <c r="H29" s="1"/>
      <c r="L29" s="74"/>
    </row>
    <row r="30" spans="1:12" ht="39.75">
      <c r="A30" s="4"/>
      <c r="B30" s="4"/>
      <c r="C30" s="10"/>
      <c r="D30" s="10"/>
      <c r="E30" s="9"/>
      <c r="G30" s="114"/>
      <c r="H30" s="1"/>
      <c r="L30" s="73"/>
    </row>
    <row r="31" spans="1:12" ht="39.75">
      <c r="A31" s="4"/>
      <c r="B31" s="4"/>
      <c r="C31" s="10"/>
      <c r="D31" s="10"/>
      <c r="E31" s="9"/>
      <c r="G31" s="114"/>
      <c r="H31" s="1"/>
      <c r="L31" s="71" t="s">
        <v>40</v>
      </c>
    </row>
    <row r="32" spans="1:12" ht="39.75">
      <c r="A32" s="4"/>
      <c r="B32" s="4"/>
      <c r="C32" s="10"/>
      <c r="D32" s="10"/>
      <c r="E32" s="9"/>
      <c r="G32" s="114"/>
      <c r="H32" s="1"/>
      <c r="L32" s="71" t="s">
        <v>85</v>
      </c>
    </row>
    <row r="33" spans="1:12" ht="39.75">
      <c r="A33" s="4"/>
      <c r="B33" s="4"/>
      <c r="C33" s="10"/>
      <c r="D33" s="10"/>
      <c r="E33" s="9"/>
      <c r="G33" s="114"/>
      <c r="H33" s="1"/>
      <c r="L33" s="71" t="s">
        <v>85</v>
      </c>
    </row>
    <row r="34" spans="1:12" ht="39.75">
      <c r="A34" s="4"/>
      <c r="B34" s="4"/>
      <c r="C34" s="10"/>
      <c r="D34" s="10"/>
      <c r="E34" s="9"/>
      <c r="G34" s="114"/>
      <c r="H34" s="1"/>
      <c r="L34" s="71" t="s">
        <v>117</v>
      </c>
    </row>
    <row r="35" spans="1:12" ht="39.75">
      <c r="A35" s="4"/>
      <c r="B35" s="4"/>
      <c r="C35" s="10"/>
      <c r="D35" s="10"/>
      <c r="E35" s="9"/>
      <c r="G35" s="114"/>
      <c r="H35" s="1"/>
      <c r="L35" s="71" t="s">
        <v>22</v>
      </c>
    </row>
    <row r="36" spans="1:12">
      <c r="A36" s="4"/>
      <c r="B36" s="4"/>
      <c r="C36" s="10"/>
      <c r="D36" s="10"/>
      <c r="E36" s="9"/>
      <c r="G36" s="114"/>
      <c r="H36" s="1"/>
    </row>
    <row r="37" spans="1:12">
      <c r="A37" s="4"/>
      <c r="B37" s="4"/>
      <c r="C37" s="10"/>
      <c r="D37" s="10"/>
      <c r="E37" s="9"/>
      <c r="G37" s="114"/>
      <c r="H37" s="1"/>
    </row>
    <row r="38" spans="1:12">
      <c r="A38" s="4"/>
      <c r="B38" s="4"/>
      <c r="C38" s="10"/>
      <c r="D38" s="10"/>
      <c r="E38" s="9"/>
      <c r="G38" s="114"/>
      <c r="H38" s="1"/>
    </row>
    <row r="39" spans="1:12">
      <c r="A39" s="4"/>
      <c r="B39" s="4"/>
      <c r="C39" s="10"/>
      <c r="D39" s="10"/>
      <c r="E39" s="9"/>
      <c r="G39" s="114"/>
      <c r="H39" s="1"/>
    </row>
    <row r="40" spans="1:12">
      <c r="A40" s="4"/>
      <c r="B40" s="4"/>
      <c r="C40" s="10"/>
      <c r="D40" s="10"/>
      <c r="E40" s="9"/>
      <c r="G40" s="114"/>
      <c r="H40" s="1"/>
    </row>
    <row r="41" spans="1:12">
      <c r="A41" s="4"/>
      <c r="B41" s="4"/>
      <c r="C41" s="10"/>
      <c r="D41" s="10"/>
      <c r="E41" s="9"/>
      <c r="G41" s="114"/>
      <c r="H41" s="1"/>
    </row>
    <row r="42" spans="1:12">
      <c r="A42" s="4"/>
      <c r="B42" s="4"/>
      <c r="C42" s="10"/>
      <c r="D42" s="10"/>
      <c r="E42" s="9"/>
      <c r="G42" s="114"/>
      <c r="H42" s="1"/>
    </row>
    <row r="43" spans="1:12">
      <c r="A43" s="4"/>
      <c r="B43" s="4"/>
      <c r="C43" s="10"/>
      <c r="D43" s="10"/>
      <c r="E43" s="9"/>
      <c r="G43" s="114"/>
      <c r="H43" s="1"/>
    </row>
    <row r="44" spans="1:12">
      <c r="A44" s="4"/>
      <c r="B44" s="4"/>
      <c r="C44" s="10"/>
      <c r="D44" s="10"/>
      <c r="E44" s="9"/>
      <c r="G44" s="114"/>
      <c r="H44" s="1"/>
    </row>
    <row r="45" spans="1:12">
      <c r="A45" s="4"/>
      <c r="B45" s="4"/>
      <c r="C45" s="4"/>
      <c r="D45" s="4"/>
      <c r="E45" s="9"/>
      <c r="G45" s="114"/>
      <c r="H45" s="1"/>
    </row>
    <row r="46" spans="1:12">
      <c r="A46" s="4"/>
      <c r="B46" s="4"/>
      <c r="C46" s="4"/>
      <c r="D46" s="4"/>
      <c r="E46" s="9"/>
      <c r="G46" s="114"/>
      <c r="H46" s="1"/>
    </row>
    <row r="47" spans="1:12">
      <c r="A47" s="4"/>
      <c r="B47" s="4"/>
      <c r="C47" s="10"/>
      <c r="D47" s="10"/>
      <c r="E47" s="9"/>
      <c r="F47" s="11"/>
      <c r="G47" s="114"/>
      <c r="H47" s="1"/>
    </row>
    <row r="48" spans="1:12" ht="19.5" thickBot="1">
      <c r="A48" s="4"/>
      <c r="B48" s="4"/>
      <c r="C48" s="4"/>
      <c r="D48" s="4"/>
      <c r="E48" s="9"/>
      <c r="F48" s="11"/>
      <c r="G48" s="114"/>
      <c r="H48" s="1"/>
    </row>
    <row r="49" spans="1:8" ht="19.5" thickTop="1">
      <c r="A49" s="4"/>
      <c r="B49" s="4"/>
      <c r="C49" s="4"/>
      <c r="D49" s="4"/>
      <c r="E49" s="9"/>
      <c r="F49" s="11"/>
      <c r="G49" s="112"/>
      <c r="H49" s="113"/>
    </row>
    <row r="50" spans="1:8">
      <c r="A50" s="4"/>
      <c r="B50" s="4"/>
      <c r="C50" s="4"/>
      <c r="D50" s="4"/>
      <c r="E50" s="9"/>
      <c r="F50" s="11"/>
      <c r="G50" s="114"/>
      <c r="H50" s="1"/>
    </row>
    <row r="51" spans="1:8">
      <c r="A51" s="4"/>
      <c r="B51" s="4"/>
      <c r="C51" s="4"/>
      <c r="D51" s="4"/>
      <c r="E51" s="9"/>
      <c r="F51" s="11"/>
      <c r="G51" s="114"/>
      <c r="H51" s="1"/>
    </row>
    <row r="52" spans="1:8">
      <c r="A52" s="4"/>
      <c r="B52" s="4"/>
      <c r="C52" s="4"/>
      <c r="D52" s="4"/>
      <c r="E52" s="9"/>
      <c r="G52" s="114"/>
      <c r="H52" s="1"/>
    </row>
    <row r="53" spans="1:8">
      <c r="A53" s="4"/>
      <c r="B53" s="4"/>
      <c r="C53" s="4"/>
      <c r="D53" s="4"/>
      <c r="E53" s="9"/>
      <c r="G53" s="114"/>
      <c r="H53" s="1"/>
    </row>
    <row r="54" spans="1:8">
      <c r="A54" s="4"/>
      <c r="B54" s="4"/>
      <c r="C54" s="4"/>
      <c r="D54" s="4"/>
      <c r="E54" s="9"/>
      <c r="G54" s="114"/>
      <c r="H54" s="1"/>
    </row>
    <row r="55" spans="1:8">
      <c r="A55" s="4"/>
      <c r="B55" s="4"/>
      <c r="C55" s="4"/>
      <c r="D55" s="4"/>
      <c r="E55" s="9"/>
      <c r="G55" s="114"/>
      <c r="H55" s="1"/>
    </row>
    <row r="56" spans="1:8">
      <c r="A56" s="4"/>
      <c r="B56" s="4"/>
      <c r="C56" s="4"/>
      <c r="D56" s="4"/>
      <c r="E56" s="9"/>
      <c r="G56" s="114"/>
      <c r="H56" s="1"/>
    </row>
    <row r="57" spans="1:8">
      <c r="A57" s="4"/>
      <c r="B57" s="4"/>
      <c r="C57" s="4"/>
      <c r="D57" s="4"/>
      <c r="E57" s="9"/>
      <c r="G57" s="4"/>
      <c r="H57" s="4"/>
    </row>
    <row r="58" spans="1:8">
      <c r="A58" s="4"/>
      <c r="B58" s="4"/>
      <c r="C58" s="4"/>
      <c r="D58" s="4"/>
      <c r="E58" s="9"/>
      <c r="G58" s="4"/>
      <c r="H58" s="4"/>
    </row>
    <row r="59" spans="1:8">
      <c r="A59" s="4"/>
      <c r="B59" s="4"/>
      <c r="C59" s="4"/>
      <c r="D59" s="4"/>
      <c r="E59" s="9"/>
      <c r="G59" s="4"/>
      <c r="H59" s="4"/>
    </row>
    <row r="60" spans="1:8">
      <c r="A60" s="4"/>
      <c r="B60" s="4"/>
      <c r="C60" s="4"/>
      <c r="D60" s="4"/>
      <c r="E60" s="9"/>
      <c r="G60" s="4"/>
      <c r="H60" s="4"/>
    </row>
    <row r="61" spans="1:8">
      <c r="A61" s="4"/>
      <c r="B61" s="4"/>
      <c r="C61" s="4"/>
      <c r="D61" s="4"/>
      <c r="E61" s="9"/>
      <c r="G61" s="4"/>
      <c r="H61" s="4"/>
    </row>
    <row r="62" spans="1:8">
      <c r="A62" s="4"/>
      <c r="B62" s="4"/>
      <c r="C62" s="4"/>
      <c r="D62" s="4"/>
      <c r="E62" s="9"/>
      <c r="G62" s="4"/>
      <c r="H62" s="4"/>
    </row>
    <row r="63" spans="1:8">
      <c r="A63" s="4"/>
      <c r="B63" s="4"/>
      <c r="C63" s="4"/>
      <c r="D63" s="4"/>
      <c r="E63" s="9"/>
      <c r="G63" s="4"/>
      <c r="H63" s="4"/>
    </row>
    <row r="64" spans="1:8">
      <c r="A64" s="4"/>
      <c r="B64" s="4"/>
      <c r="C64" s="4"/>
      <c r="D64" s="4"/>
      <c r="E64" s="9"/>
      <c r="G64" s="4"/>
      <c r="H64" s="4"/>
    </row>
    <row r="65" spans="1:8">
      <c r="A65" s="4"/>
      <c r="B65" s="4"/>
      <c r="C65" s="4"/>
      <c r="D65" s="4"/>
      <c r="E65" s="9"/>
      <c r="G65" s="4"/>
      <c r="H65" s="4"/>
    </row>
    <row r="66" spans="1:8">
      <c r="A66" s="4"/>
      <c r="B66" s="4"/>
      <c r="C66" s="4"/>
      <c r="D66" s="4"/>
      <c r="E66" s="9"/>
      <c r="G66" s="4"/>
      <c r="H66" s="4"/>
    </row>
    <row r="67" spans="1:8">
      <c r="A67" s="4"/>
      <c r="B67" s="4"/>
      <c r="C67" s="4"/>
      <c r="D67" s="4"/>
      <c r="E67" s="9"/>
      <c r="G67" s="4"/>
      <c r="H67" s="4"/>
    </row>
    <row r="68" spans="1:8">
      <c r="A68" s="4"/>
      <c r="B68" s="4"/>
      <c r="C68" s="4"/>
      <c r="D68" s="4"/>
      <c r="E68" s="9"/>
      <c r="G68" s="4"/>
      <c r="H68" s="4"/>
    </row>
    <row r="69" spans="1:8">
      <c r="A69" s="4"/>
      <c r="B69" s="4"/>
      <c r="C69" s="4"/>
      <c r="D69" s="4"/>
      <c r="E69" s="9"/>
      <c r="G69" s="4"/>
      <c r="H69" s="4"/>
    </row>
    <row r="70" spans="1:8">
      <c r="A70" s="4"/>
      <c r="B70" s="4"/>
      <c r="C70" s="4"/>
      <c r="D70" s="4"/>
      <c r="E70" s="9"/>
      <c r="G70" s="4"/>
      <c r="H70" s="4"/>
    </row>
    <row r="71" spans="1:8">
      <c r="A71" s="4"/>
      <c r="B71" s="4"/>
      <c r="C71" s="4"/>
      <c r="D71" s="4"/>
      <c r="E71" s="9"/>
      <c r="G71" s="4"/>
      <c r="H71" s="4"/>
    </row>
    <row r="72" spans="1:8">
      <c r="A72" s="4"/>
      <c r="B72" s="4"/>
      <c r="C72" s="4"/>
      <c r="D72" s="4"/>
      <c r="E72" s="9"/>
      <c r="G72" s="4"/>
      <c r="H72" s="4"/>
    </row>
    <row r="73" spans="1:8">
      <c r="A73" s="4"/>
      <c r="B73" s="4"/>
      <c r="C73" s="4"/>
      <c r="D73" s="4"/>
      <c r="E73" s="9"/>
      <c r="G73" s="4"/>
      <c r="H73" s="4"/>
    </row>
    <row r="74" spans="1:8">
      <c r="A74" s="4"/>
      <c r="B74" s="4"/>
      <c r="C74" s="4"/>
      <c r="D74" s="4"/>
      <c r="E74" s="9"/>
      <c r="G74" s="4"/>
      <c r="H74" s="4"/>
    </row>
    <row r="75" spans="1:8">
      <c r="A75" s="4"/>
      <c r="B75" s="4"/>
      <c r="C75" s="4"/>
      <c r="D75" s="4"/>
      <c r="E75" s="9"/>
      <c r="G75" s="4"/>
      <c r="H75" s="4"/>
    </row>
    <row r="76" spans="1:8">
      <c r="A76" s="4"/>
      <c r="B76" s="4"/>
      <c r="C76" s="4"/>
      <c r="D76" s="4"/>
      <c r="E76" s="9"/>
      <c r="G76" s="4"/>
      <c r="H76" s="4"/>
    </row>
    <row r="77" spans="1:8">
      <c r="A77" s="4"/>
      <c r="B77" s="4"/>
      <c r="C77" s="4"/>
      <c r="D77" s="4"/>
      <c r="E77" s="9"/>
      <c r="G77" s="4"/>
      <c r="H77" s="4"/>
    </row>
    <row r="78" spans="1:8">
      <c r="A78" s="4"/>
      <c r="B78" s="4"/>
      <c r="C78" s="4"/>
      <c r="D78" s="4"/>
      <c r="E78" s="9"/>
      <c r="G78" s="4"/>
      <c r="H78" s="4"/>
    </row>
    <row r="79" spans="1:8">
      <c r="A79" s="4"/>
      <c r="B79" s="4"/>
      <c r="C79" s="4"/>
      <c r="D79" s="4"/>
      <c r="E79" s="9"/>
      <c r="G79" s="4"/>
      <c r="H79" s="4"/>
    </row>
    <row r="80" spans="1:8">
      <c r="A80" s="4"/>
      <c r="B80" s="4"/>
      <c r="C80" s="4"/>
      <c r="D80" s="4"/>
      <c r="E80" s="9"/>
      <c r="G80" s="4"/>
      <c r="H80" s="4"/>
    </row>
    <row r="81" spans="1:8">
      <c r="A81" s="4"/>
      <c r="B81" s="4"/>
      <c r="C81" s="4"/>
      <c r="D81" s="4"/>
      <c r="E81" s="9"/>
      <c r="G81" s="4"/>
      <c r="H81" s="4"/>
    </row>
    <row r="82" spans="1:8">
      <c r="A82" s="4"/>
      <c r="B82" s="4"/>
      <c r="C82" s="4"/>
      <c r="D82" s="4"/>
      <c r="E82" s="9"/>
      <c r="G82" s="4"/>
      <c r="H82" s="4"/>
    </row>
    <row r="83" spans="1:8">
      <c r="A83" s="4"/>
      <c r="B83" s="4"/>
      <c r="C83" s="4"/>
      <c r="D83" s="4"/>
      <c r="E83" s="9"/>
      <c r="G83" s="4"/>
      <c r="H83" s="4"/>
    </row>
    <row r="84" spans="1:8">
      <c r="A84" s="4"/>
      <c r="B84" s="4"/>
      <c r="C84" s="4"/>
      <c r="D84" s="4"/>
      <c r="E84" s="9"/>
      <c r="G84" s="4"/>
      <c r="H84" s="4"/>
    </row>
    <row r="85" spans="1:8">
      <c r="A85" s="4"/>
      <c r="B85" s="4"/>
      <c r="C85" s="4"/>
      <c r="D85" s="4"/>
      <c r="E85" s="9"/>
      <c r="G85" s="4"/>
      <c r="H85" s="4"/>
    </row>
    <row r="86" spans="1:8">
      <c r="A86" s="4"/>
      <c r="B86" s="4"/>
      <c r="C86" s="4"/>
      <c r="D86" s="4"/>
      <c r="E86" s="9"/>
      <c r="G86" s="4"/>
      <c r="H86" s="4"/>
    </row>
    <row r="87" spans="1:8">
      <c r="A87" s="4"/>
      <c r="B87" s="4"/>
      <c r="C87" s="4"/>
      <c r="D87" s="4"/>
      <c r="E87" s="9"/>
      <c r="G87" s="4"/>
      <c r="H87" s="4"/>
    </row>
    <row r="88" spans="1:8">
      <c r="A88" s="4"/>
      <c r="B88" s="4"/>
      <c r="C88" s="4"/>
      <c r="D88" s="4"/>
      <c r="E88" s="9"/>
      <c r="G88" s="4"/>
      <c r="H88" s="4"/>
    </row>
    <row r="89" spans="1:8">
      <c r="A89" s="4"/>
      <c r="B89" s="4"/>
      <c r="C89" s="4"/>
      <c r="D89" s="4"/>
      <c r="E89" s="9"/>
      <c r="G89" s="4"/>
      <c r="H89" s="4"/>
    </row>
    <row r="90" spans="1:8">
      <c r="A90" s="4"/>
      <c r="B90" s="4"/>
      <c r="C90" s="4"/>
      <c r="D90" s="4"/>
      <c r="E90" s="9"/>
      <c r="G90" s="4"/>
      <c r="H90" s="4"/>
    </row>
    <row r="91" spans="1:8">
      <c r="A91" s="4"/>
      <c r="B91" s="4"/>
      <c r="C91" s="4"/>
      <c r="D91" s="4"/>
      <c r="E91" s="9"/>
      <c r="G91" s="4"/>
      <c r="H91" s="4"/>
    </row>
    <row r="92" spans="1:8">
      <c r="A92" s="4"/>
      <c r="B92" s="4"/>
      <c r="C92" s="4"/>
      <c r="D92" s="4"/>
      <c r="E92" s="9"/>
      <c r="G92" s="4"/>
      <c r="H92" s="4"/>
    </row>
    <row r="93" spans="1:8">
      <c r="G93" s="4"/>
      <c r="H93" s="4"/>
    </row>
    <row r="94" spans="1:8">
      <c r="G94" s="4"/>
      <c r="H94" s="4"/>
    </row>
    <row r="95" spans="1:8">
      <c r="G95" s="4"/>
      <c r="H95" s="4"/>
    </row>
    <row r="96" spans="1:8">
      <c r="G96" s="4"/>
      <c r="H96" s="4"/>
    </row>
    <row r="97" spans="7:8">
      <c r="G97" s="4"/>
      <c r="H97" s="4"/>
    </row>
  </sheetData>
  <autoFilter ref="A1:E41" xr:uid="{8670B7E0-8F16-401D-A5BB-4FB1B9E086FC}"/>
  <phoneticPr fontId="5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B0F06-7349-456E-9CA5-9B103A6F42C3}">
  <dimension ref="A1:M115"/>
  <sheetViews>
    <sheetView workbookViewId="0"/>
  </sheetViews>
  <sheetFormatPr defaultRowHeight="18.75"/>
  <cols>
    <col min="1" max="1" width="9.125" style="120" bestFit="1" customWidth="1"/>
    <col min="2" max="2" width="13" style="120" bestFit="1" customWidth="1"/>
    <col min="3" max="4" width="9.375" style="120" bestFit="1" customWidth="1"/>
    <col min="5" max="5" width="7.125" style="120" bestFit="1" customWidth="1"/>
    <col min="6" max="7" width="9.375" style="120" bestFit="1" customWidth="1"/>
    <col min="8" max="8" width="11" style="120" bestFit="1" customWidth="1"/>
    <col min="9" max="9" width="10.875" style="120" bestFit="1" customWidth="1"/>
    <col min="10" max="10" width="12" style="120" customWidth="1"/>
    <col min="11" max="11" width="13.875" style="120" customWidth="1"/>
    <col min="12" max="13" width="9.125" style="120" bestFit="1" customWidth="1"/>
    <col min="14" max="16384" width="9" style="120"/>
  </cols>
  <sheetData>
    <row r="1" spans="1:13">
      <c r="F1" s="121"/>
      <c r="H1" s="122"/>
      <c r="K1" s="123"/>
      <c r="L1" s="120" t="s">
        <v>79</v>
      </c>
      <c r="M1" s="120" t="s">
        <v>84</v>
      </c>
    </row>
    <row r="2" spans="1:13">
      <c r="A2" s="124"/>
      <c r="B2" s="243" t="s">
        <v>2</v>
      </c>
      <c r="C2" s="239" t="s">
        <v>31</v>
      </c>
      <c r="D2" s="239" t="s">
        <v>32</v>
      </c>
      <c r="E2" s="245" t="s">
        <v>135</v>
      </c>
      <c r="F2" s="239" t="s">
        <v>106</v>
      </c>
      <c r="G2" s="239" t="s">
        <v>107</v>
      </c>
      <c r="H2" s="235" t="s">
        <v>134</v>
      </c>
      <c r="I2" s="237" t="s">
        <v>3</v>
      </c>
      <c r="J2" s="239" t="s">
        <v>33</v>
      </c>
      <c r="K2" s="241" t="s">
        <v>140</v>
      </c>
      <c r="L2" s="2">
        <v>4.1666666666666664E-2</v>
      </c>
      <c r="M2" s="125">
        <v>7.75</v>
      </c>
    </row>
    <row r="3" spans="1:13">
      <c r="A3" s="124"/>
      <c r="B3" s="244"/>
      <c r="C3" s="240"/>
      <c r="D3" s="240"/>
      <c r="E3" s="246"/>
      <c r="F3" s="240"/>
      <c r="G3" s="240"/>
      <c r="H3" s="236"/>
      <c r="I3" s="238"/>
      <c r="J3" s="240"/>
      <c r="K3" s="242"/>
      <c r="L3" s="2"/>
      <c r="M3" s="125"/>
    </row>
    <row r="4" spans="1:13">
      <c r="A4" s="124">
        <v>1</v>
      </c>
      <c r="B4" s="126" t="s">
        <v>5</v>
      </c>
      <c r="C4" s="127" t="s">
        <v>34</v>
      </c>
      <c r="D4" s="127" t="s">
        <v>34</v>
      </c>
      <c r="E4" s="128"/>
      <c r="F4" s="129" t="s">
        <v>66</v>
      </c>
      <c r="G4" s="129" t="s">
        <v>66</v>
      </c>
      <c r="H4" s="128" t="s">
        <v>66</v>
      </c>
      <c r="I4" s="130">
        <v>0</v>
      </c>
      <c r="J4" s="131">
        <f t="shared" ref="J4:J77" si="0">I4*24</f>
        <v>0</v>
      </c>
      <c r="K4" s="132">
        <v>0</v>
      </c>
    </row>
    <row r="5" spans="1:13">
      <c r="A5" s="124">
        <v>2</v>
      </c>
      <c r="B5" s="126" t="s">
        <v>121</v>
      </c>
      <c r="C5" s="127" t="s">
        <v>122</v>
      </c>
      <c r="D5" s="127" t="s">
        <v>122</v>
      </c>
      <c r="E5" s="128"/>
      <c r="F5" s="129" t="s">
        <v>66</v>
      </c>
      <c r="G5" s="129" t="s">
        <v>66</v>
      </c>
      <c r="H5" s="128" t="s">
        <v>66</v>
      </c>
      <c r="I5" s="130">
        <v>0</v>
      </c>
      <c r="J5" s="131">
        <f t="shared" si="0"/>
        <v>0</v>
      </c>
      <c r="K5" s="132">
        <v>-7.75</v>
      </c>
    </row>
    <row r="6" spans="1:13">
      <c r="A6" s="124">
        <v>3</v>
      </c>
      <c r="B6" s="126" t="s">
        <v>11</v>
      </c>
      <c r="C6" s="129">
        <v>0.29166666666666669</v>
      </c>
      <c r="D6" s="129">
        <v>0.5</v>
      </c>
      <c r="E6" s="128">
        <v>0.49652777777777773</v>
      </c>
      <c r="F6" s="129" t="s">
        <v>66</v>
      </c>
      <c r="G6" s="129" t="s">
        <v>66</v>
      </c>
      <c r="H6" s="128" t="s">
        <v>66</v>
      </c>
      <c r="I6" s="130">
        <f>D6-C6</f>
        <v>0.20833333333333331</v>
      </c>
      <c r="J6" s="131">
        <f t="shared" si="0"/>
        <v>5</v>
      </c>
      <c r="K6" s="132">
        <f>J6-$M$2</f>
        <v>-2.75</v>
      </c>
    </row>
    <row r="7" spans="1:13">
      <c r="A7" s="124">
        <v>4</v>
      </c>
      <c r="B7" s="126" t="s">
        <v>76</v>
      </c>
      <c r="C7" s="129">
        <v>0.29166666666666669</v>
      </c>
      <c r="D7" s="129">
        <v>0.54166666666666696</v>
      </c>
      <c r="E7" s="128">
        <v>0.53819444444444442</v>
      </c>
      <c r="F7" s="129" t="s">
        <v>66</v>
      </c>
      <c r="G7" s="129" t="s">
        <v>66</v>
      </c>
      <c r="H7" s="128" t="s">
        <v>66</v>
      </c>
      <c r="I7" s="130">
        <f>D7-C7</f>
        <v>0.25000000000000028</v>
      </c>
      <c r="J7" s="131">
        <f t="shared" si="0"/>
        <v>6.0000000000000071</v>
      </c>
      <c r="K7" s="132">
        <f t="shared" ref="K7:K70" si="1">J7-$M$2</f>
        <v>-1.7499999999999929</v>
      </c>
    </row>
    <row r="8" spans="1:13">
      <c r="A8" s="124">
        <v>5</v>
      </c>
      <c r="B8" s="126" t="s">
        <v>60</v>
      </c>
      <c r="C8" s="129">
        <v>0.29166666666666669</v>
      </c>
      <c r="D8" s="129">
        <v>0.58333333333333404</v>
      </c>
      <c r="E8" s="128">
        <v>0.57986111111111105</v>
      </c>
      <c r="F8" s="133">
        <v>0.5</v>
      </c>
      <c r="G8" s="133">
        <v>0.54166666666666663</v>
      </c>
      <c r="H8" s="134">
        <v>0.53819444444444442</v>
      </c>
      <c r="I8" s="130">
        <f>D8-C8-$L$2</f>
        <v>0.25000000000000067</v>
      </c>
      <c r="J8" s="131">
        <f t="shared" si="0"/>
        <v>6.000000000000016</v>
      </c>
      <c r="K8" s="132">
        <f t="shared" si="1"/>
        <v>-1.749999999999984</v>
      </c>
      <c r="L8" s="135"/>
    </row>
    <row r="9" spans="1:13">
      <c r="A9" s="124">
        <v>6</v>
      </c>
      <c r="B9" s="126" t="s">
        <v>61</v>
      </c>
      <c r="C9" s="129">
        <v>0.29166666666666669</v>
      </c>
      <c r="D9" s="129">
        <v>0.625</v>
      </c>
      <c r="E9" s="128">
        <v>0.62152777777777779</v>
      </c>
      <c r="F9" s="133">
        <v>0.5</v>
      </c>
      <c r="G9" s="133">
        <v>0.54166666666666663</v>
      </c>
      <c r="H9" s="134">
        <v>0.53819444444444442</v>
      </c>
      <c r="I9" s="130">
        <f>D9-C9-$L$2</f>
        <v>0.29166666666666663</v>
      </c>
      <c r="J9" s="131">
        <f t="shared" si="0"/>
        <v>6.9999999999999991</v>
      </c>
      <c r="K9" s="132">
        <f t="shared" si="1"/>
        <v>-0.75000000000000089</v>
      </c>
    </row>
    <row r="10" spans="1:13">
      <c r="A10" s="124">
        <v>7</v>
      </c>
      <c r="B10" s="126" t="s">
        <v>62</v>
      </c>
      <c r="C10" s="129">
        <v>0.29166666666666669</v>
      </c>
      <c r="D10" s="129">
        <v>0.66666666666666663</v>
      </c>
      <c r="E10" s="128">
        <v>0.66319444444444442</v>
      </c>
      <c r="F10" s="133">
        <v>0.5</v>
      </c>
      <c r="G10" s="133">
        <v>0.54166666666666663</v>
      </c>
      <c r="H10" s="134">
        <v>0.53819444444444442</v>
      </c>
      <c r="I10" s="130">
        <f t="shared" ref="I10:I19" si="2">D10-C10-$L$2</f>
        <v>0.33333333333333326</v>
      </c>
      <c r="J10" s="131">
        <f t="shared" si="0"/>
        <v>7.9999999999999982</v>
      </c>
      <c r="K10" s="132">
        <f t="shared" si="1"/>
        <v>0.24999999999999822</v>
      </c>
    </row>
    <row r="11" spans="1:13">
      <c r="A11" s="124">
        <v>8</v>
      </c>
      <c r="B11" s="126" t="s">
        <v>63</v>
      </c>
      <c r="C11" s="129">
        <v>0.29166666666666669</v>
      </c>
      <c r="D11" s="129">
        <v>0.70833333333333337</v>
      </c>
      <c r="E11" s="128">
        <v>0.70486111111111116</v>
      </c>
      <c r="F11" s="133">
        <v>0.5</v>
      </c>
      <c r="G11" s="133">
        <v>0.54166666666666663</v>
      </c>
      <c r="H11" s="134">
        <v>0.53819444444444442</v>
      </c>
      <c r="I11" s="130">
        <f t="shared" si="2"/>
        <v>0.375</v>
      </c>
      <c r="J11" s="131">
        <f t="shared" si="0"/>
        <v>9</v>
      </c>
      <c r="K11" s="132">
        <f t="shared" si="1"/>
        <v>1.25</v>
      </c>
    </row>
    <row r="12" spans="1:13">
      <c r="A12" s="124">
        <v>9</v>
      </c>
      <c r="B12" s="126" t="s">
        <v>64</v>
      </c>
      <c r="C12" s="129">
        <v>0.29166666666666669</v>
      </c>
      <c r="D12" s="129">
        <v>0.71875</v>
      </c>
      <c r="E12" s="128">
        <v>0.71527777777777779</v>
      </c>
      <c r="F12" s="133">
        <v>0.5</v>
      </c>
      <c r="G12" s="133">
        <v>0.54166666666666663</v>
      </c>
      <c r="H12" s="134">
        <v>0.53819444444444442</v>
      </c>
      <c r="I12" s="130">
        <f t="shared" si="2"/>
        <v>0.38541666666666663</v>
      </c>
      <c r="J12" s="131">
        <f t="shared" si="0"/>
        <v>9.25</v>
      </c>
      <c r="K12" s="132">
        <f t="shared" si="1"/>
        <v>1.5</v>
      </c>
    </row>
    <row r="13" spans="1:13">
      <c r="A13" s="124">
        <v>10</v>
      </c>
      <c r="B13" s="126" t="s">
        <v>65</v>
      </c>
      <c r="C13" s="129">
        <v>0.29166666666666669</v>
      </c>
      <c r="D13" s="129">
        <v>0.72916666666666663</v>
      </c>
      <c r="E13" s="128">
        <v>0.72569444444444453</v>
      </c>
      <c r="F13" s="133">
        <v>0.5</v>
      </c>
      <c r="G13" s="133">
        <v>0.54166666666666663</v>
      </c>
      <c r="H13" s="134">
        <v>0.53819444444444442</v>
      </c>
      <c r="I13" s="130">
        <f t="shared" si="2"/>
        <v>0.39583333333333326</v>
      </c>
      <c r="J13" s="131">
        <f t="shared" si="0"/>
        <v>9.4999999999999982</v>
      </c>
      <c r="K13" s="132">
        <f t="shared" si="1"/>
        <v>1.7499999999999982</v>
      </c>
    </row>
    <row r="14" spans="1:13">
      <c r="A14" s="124">
        <v>11</v>
      </c>
      <c r="B14" s="126" t="s">
        <v>71</v>
      </c>
      <c r="C14" s="129">
        <v>0.29166666666666669</v>
      </c>
      <c r="D14" s="129">
        <v>0.75</v>
      </c>
      <c r="E14" s="128">
        <v>0.74652777777777779</v>
      </c>
      <c r="F14" s="133">
        <v>0.5</v>
      </c>
      <c r="G14" s="133">
        <v>0.54166666666666663</v>
      </c>
      <c r="H14" s="134">
        <v>0.53819444444444442</v>
      </c>
      <c r="I14" s="130">
        <f t="shared" si="2"/>
        <v>0.41666666666666663</v>
      </c>
      <c r="J14" s="131">
        <f t="shared" si="0"/>
        <v>10</v>
      </c>
      <c r="K14" s="132">
        <f t="shared" si="1"/>
        <v>2.25</v>
      </c>
    </row>
    <row r="15" spans="1:13">
      <c r="A15" s="124">
        <v>12</v>
      </c>
      <c r="B15" s="126" t="s">
        <v>77</v>
      </c>
      <c r="C15" s="129">
        <v>0.29166666666666669</v>
      </c>
      <c r="D15" s="129">
        <v>0.76041666666666663</v>
      </c>
      <c r="E15" s="128">
        <v>0.75694444444444453</v>
      </c>
      <c r="F15" s="133">
        <v>0.5</v>
      </c>
      <c r="G15" s="133">
        <v>0.54166666666666663</v>
      </c>
      <c r="H15" s="134">
        <v>0.53819444444444442</v>
      </c>
      <c r="I15" s="130">
        <f t="shared" si="2"/>
        <v>0.42708333333333326</v>
      </c>
      <c r="J15" s="131">
        <f t="shared" si="0"/>
        <v>10.249999999999998</v>
      </c>
      <c r="K15" s="132">
        <f t="shared" si="1"/>
        <v>2.4999999999999982</v>
      </c>
    </row>
    <row r="16" spans="1:13">
      <c r="A16" s="124">
        <v>13</v>
      </c>
      <c r="B16" s="126" t="s">
        <v>86</v>
      </c>
      <c r="C16" s="129">
        <v>0.29166666666666669</v>
      </c>
      <c r="D16" s="129">
        <v>0.77083333333333337</v>
      </c>
      <c r="E16" s="128">
        <v>0.76736111111111116</v>
      </c>
      <c r="F16" s="133">
        <v>0.5</v>
      </c>
      <c r="G16" s="133">
        <v>0.54166666666666663</v>
      </c>
      <c r="H16" s="134">
        <v>0.53819444444444442</v>
      </c>
      <c r="I16" s="130">
        <f t="shared" si="2"/>
        <v>0.4375</v>
      </c>
      <c r="J16" s="131">
        <f t="shared" si="0"/>
        <v>10.5</v>
      </c>
      <c r="K16" s="132">
        <f t="shared" si="1"/>
        <v>2.75</v>
      </c>
    </row>
    <row r="17" spans="1:11">
      <c r="A17" s="124">
        <v>14</v>
      </c>
      <c r="B17" s="126" t="s">
        <v>156</v>
      </c>
      <c r="C17" s="129">
        <v>0.29166666666666669</v>
      </c>
      <c r="D17" s="129">
        <v>0.79166666666666663</v>
      </c>
      <c r="E17" s="128">
        <v>0.78819444444444453</v>
      </c>
      <c r="F17" s="133">
        <v>0.5</v>
      </c>
      <c r="G17" s="133">
        <v>0.54166666666666663</v>
      </c>
      <c r="H17" s="134">
        <v>0.53819444444444442</v>
      </c>
      <c r="I17" s="130">
        <f t="shared" si="2"/>
        <v>0.45833333333333326</v>
      </c>
      <c r="J17" s="131">
        <f t="shared" si="0"/>
        <v>10.999999999999998</v>
      </c>
      <c r="K17" s="132">
        <f t="shared" si="1"/>
        <v>3.2499999999999982</v>
      </c>
    </row>
    <row r="18" spans="1:11">
      <c r="A18" s="124">
        <v>15</v>
      </c>
      <c r="B18" s="126" t="s">
        <v>157</v>
      </c>
      <c r="C18" s="129">
        <v>0.29166666666666669</v>
      </c>
      <c r="D18" s="129">
        <v>0.83333333333333337</v>
      </c>
      <c r="E18" s="128">
        <v>0.82986111111111116</v>
      </c>
      <c r="F18" s="133">
        <v>0.5</v>
      </c>
      <c r="G18" s="133">
        <v>0.54166666666666663</v>
      </c>
      <c r="H18" s="134">
        <v>0.53819444444444442</v>
      </c>
      <c r="I18" s="130">
        <f t="shared" si="2"/>
        <v>0.50000000000000011</v>
      </c>
      <c r="J18" s="131">
        <f t="shared" si="0"/>
        <v>12.000000000000004</v>
      </c>
      <c r="K18" s="132">
        <f t="shared" si="1"/>
        <v>4.2500000000000036</v>
      </c>
    </row>
    <row r="19" spans="1:11">
      <c r="A19" s="124">
        <v>16</v>
      </c>
      <c r="B19" s="126" t="s">
        <v>158</v>
      </c>
      <c r="C19" s="129">
        <v>0.29166666666666669</v>
      </c>
      <c r="D19" s="129">
        <v>0.875</v>
      </c>
      <c r="E19" s="128">
        <v>0.87152777777777779</v>
      </c>
      <c r="F19" s="133">
        <v>0.5</v>
      </c>
      <c r="G19" s="133">
        <v>0.54166666666666663</v>
      </c>
      <c r="H19" s="134">
        <v>0.53819444444444442</v>
      </c>
      <c r="I19" s="130">
        <f t="shared" si="2"/>
        <v>0.54166666666666663</v>
      </c>
      <c r="J19" s="131">
        <f t="shared" si="0"/>
        <v>13</v>
      </c>
      <c r="K19" s="132">
        <f t="shared" si="1"/>
        <v>5.25</v>
      </c>
    </row>
    <row r="20" spans="1:11">
      <c r="A20" s="124">
        <v>17</v>
      </c>
      <c r="B20" s="126" t="s">
        <v>12</v>
      </c>
      <c r="C20" s="129">
        <v>0.3125</v>
      </c>
      <c r="D20" s="129">
        <v>0.5</v>
      </c>
      <c r="E20" s="128">
        <v>0.49652777777777773</v>
      </c>
      <c r="F20" s="129" t="s">
        <v>66</v>
      </c>
      <c r="G20" s="129" t="s">
        <v>66</v>
      </c>
      <c r="H20" s="128" t="s">
        <v>66</v>
      </c>
      <c r="I20" s="130">
        <f>D20-C20</f>
        <v>0.1875</v>
      </c>
      <c r="J20" s="131">
        <f t="shared" si="0"/>
        <v>4.5</v>
      </c>
      <c r="K20" s="132">
        <f t="shared" si="1"/>
        <v>-3.25</v>
      </c>
    </row>
    <row r="21" spans="1:11">
      <c r="A21" s="124">
        <v>18</v>
      </c>
      <c r="B21" s="126" t="s">
        <v>74</v>
      </c>
      <c r="C21" s="129">
        <v>0.3125</v>
      </c>
      <c r="D21" s="129">
        <v>0.54166666666666696</v>
      </c>
      <c r="E21" s="128">
        <v>0.53819444444444442</v>
      </c>
      <c r="F21" s="129" t="s">
        <v>66</v>
      </c>
      <c r="G21" s="129" t="s">
        <v>66</v>
      </c>
      <c r="H21" s="128" t="s">
        <v>66</v>
      </c>
      <c r="I21" s="130">
        <f>D21-C21</f>
        <v>0.22916666666666696</v>
      </c>
      <c r="J21" s="131">
        <f t="shared" si="0"/>
        <v>5.5000000000000071</v>
      </c>
      <c r="K21" s="132">
        <f t="shared" si="1"/>
        <v>-2.2499999999999929</v>
      </c>
    </row>
    <row r="22" spans="1:11">
      <c r="A22" s="124">
        <v>19</v>
      </c>
      <c r="B22" s="126" t="s">
        <v>13</v>
      </c>
      <c r="C22" s="129">
        <v>0.3125</v>
      </c>
      <c r="D22" s="129">
        <v>0.58333333333333404</v>
      </c>
      <c r="E22" s="128">
        <v>0.57986111111111105</v>
      </c>
      <c r="F22" s="133">
        <v>0.5</v>
      </c>
      <c r="G22" s="133">
        <v>0.54166666666666663</v>
      </c>
      <c r="H22" s="134">
        <v>0.53819444444444442</v>
      </c>
      <c r="I22" s="130">
        <f>D22-C22-$L$2</f>
        <v>0.22916666666666738</v>
      </c>
      <c r="J22" s="131">
        <f t="shared" si="0"/>
        <v>5.5000000000000169</v>
      </c>
      <c r="K22" s="132">
        <f t="shared" si="1"/>
        <v>-2.2499999999999831</v>
      </c>
    </row>
    <row r="23" spans="1:11">
      <c r="A23" s="124">
        <v>20</v>
      </c>
      <c r="B23" s="126" t="s">
        <v>6</v>
      </c>
      <c r="C23" s="129">
        <v>0.3125</v>
      </c>
      <c r="D23" s="129">
        <v>0.625</v>
      </c>
      <c r="E23" s="128">
        <v>0.62152777777777779</v>
      </c>
      <c r="F23" s="133">
        <v>0.5</v>
      </c>
      <c r="G23" s="133">
        <v>0.54166666666666663</v>
      </c>
      <c r="H23" s="134">
        <v>0.53819444444444442</v>
      </c>
      <c r="I23" s="130">
        <f t="shared" ref="I23:I33" si="3">D23-C23-$L$2</f>
        <v>0.27083333333333331</v>
      </c>
      <c r="J23" s="131">
        <f t="shared" si="0"/>
        <v>6.5</v>
      </c>
      <c r="K23" s="132">
        <f t="shared" si="1"/>
        <v>-1.25</v>
      </c>
    </row>
    <row r="24" spans="1:11">
      <c r="A24" s="124">
        <v>21</v>
      </c>
      <c r="B24" s="126" t="s">
        <v>14</v>
      </c>
      <c r="C24" s="129">
        <v>0.3125</v>
      </c>
      <c r="D24" s="129">
        <v>0.66666666666666663</v>
      </c>
      <c r="E24" s="128">
        <v>0.66319444444444442</v>
      </c>
      <c r="F24" s="133">
        <v>0.5</v>
      </c>
      <c r="G24" s="133">
        <v>0.54166666666666663</v>
      </c>
      <c r="H24" s="134">
        <v>0.53819444444444442</v>
      </c>
      <c r="I24" s="130">
        <f t="shared" si="3"/>
        <v>0.31249999999999994</v>
      </c>
      <c r="J24" s="131">
        <f t="shared" si="0"/>
        <v>7.4999999999999982</v>
      </c>
      <c r="K24" s="132">
        <f t="shared" si="1"/>
        <v>-0.25000000000000178</v>
      </c>
    </row>
    <row r="25" spans="1:11">
      <c r="A25" s="124">
        <v>22</v>
      </c>
      <c r="B25" s="126" t="s">
        <v>10</v>
      </c>
      <c r="C25" s="129">
        <v>0.3125</v>
      </c>
      <c r="D25" s="129">
        <v>0.70833333333333337</v>
      </c>
      <c r="E25" s="128">
        <v>0.70486111111111116</v>
      </c>
      <c r="F25" s="133">
        <v>0.5</v>
      </c>
      <c r="G25" s="133">
        <v>0.54166666666666663</v>
      </c>
      <c r="H25" s="134">
        <v>0.53819444444444442</v>
      </c>
      <c r="I25" s="130">
        <f t="shared" si="3"/>
        <v>0.35416666666666669</v>
      </c>
      <c r="J25" s="131">
        <f t="shared" si="0"/>
        <v>8.5</v>
      </c>
      <c r="K25" s="132">
        <f t="shared" si="1"/>
        <v>0.75</v>
      </c>
    </row>
    <row r="26" spans="1:11">
      <c r="A26" s="124">
        <v>23</v>
      </c>
      <c r="B26" s="126" t="s">
        <v>15</v>
      </c>
      <c r="C26" s="129">
        <v>0.3125</v>
      </c>
      <c r="D26" s="129">
        <v>0.71875</v>
      </c>
      <c r="E26" s="128">
        <v>0.71527777777777779</v>
      </c>
      <c r="F26" s="133">
        <v>0.5</v>
      </c>
      <c r="G26" s="133">
        <v>0.54166666666666663</v>
      </c>
      <c r="H26" s="134">
        <v>0.53819444444444442</v>
      </c>
      <c r="I26" s="130">
        <f t="shared" si="3"/>
        <v>0.36458333333333331</v>
      </c>
      <c r="J26" s="131">
        <f t="shared" si="0"/>
        <v>8.75</v>
      </c>
      <c r="K26" s="132">
        <f t="shared" si="1"/>
        <v>1</v>
      </c>
    </row>
    <row r="27" spans="1:11">
      <c r="A27" s="124">
        <v>24</v>
      </c>
      <c r="B27" s="126" t="s">
        <v>8</v>
      </c>
      <c r="C27" s="129">
        <v>0.3125</v>
      </c>
      <c r="D27" s="129">
        <v>0.72916666666666663</v>
      </c>
      <c r="E27" s="128">
        <v>0.72569444444444453</v>
      </c>
      <c r="F27" s="133">
        <v>0.5</v>
      </c>
      <c r="G27" s="133">
        <v>0.54166666666666663</v>
      </c>
      <c r="H27" s="134">
        <v>0.53819444444444442</v>
      </c>
      <c r="I27" s="130">
        <f t="shared" si="3"/>
        <v>0.37499999999999994</v>
      </c>
      <c r="J27" s="131">
        <f t="shared" si="0"/>
        <v>8.9999999999999982</v>
      </c>
      <c r="K27" s="132">
        <f t="shared" si="1"/>
        <v>1.2499999999999982</v>
      </c>
    </row>
    <row r="28" spans="1:11">
      <c r="A28" s="124">
        <v>25</v>
      </c>
      <c r="B28" s="126" t="s">
        <v>72</v>
      </c>
      <c r="C28" s="129">
        <v>0.3125</v>
      </c>
      <c r="D28" s="129">
        <v>0.75</v>
      </c>
      <c r="E28" s="128">
        <v>0.74652777777777779</v>
      </c>
      <c r="F28" s="133">
        <v>0.5</v>
      </c>
      <c r="G28" s="133">
        <v>0.54166666666666663</v>
      </c>
      <c r="H28" s="134">
        <v>0.53819444444444442</v>
      </c>
      <c r="I28" s="130">
        <f t="shared" si="3"/>
        <v>0.39583333333333331</v>
      </c>
      <c r="J28" s="131">
        <f t="shared" si="0"/>
        <v>9.5</v>
      </c>
      <c r="K28" s="132">
        <f t="shared" si="1"/>
        <v>1.75</v>
      </c>
    </row>
    <row r="29" spans="1:11">
      <c r="A29" s="124">
        <v>26</v>
      </c>
      <c r="B29" s="126" t="s">
        <v>75</v>
      </c>
      <c r="C29" s="129">
        <v>0.3125</v>
      </c>
      <c r="D29" s="129">
        <v>0.76041666666666663</v>
      </c>
      <c r="E29" s="128">
        <v>0.75694444444444453</v>
      </c>
      <c r="F29" s="133">
        <v>0.5</v>
      </c>
      <c r="G29" s="133">
        <v>0.54166666666666663</v>
      </c>
      <c r="H29" s="134">
        <v>0.53819444444444442</v>
      </c>
      <c r="I29" s="130">
        <f t="shared" si="3"/>
        <v>0.40624999999999994</v>
      </c>
      <c r="J29" s="131">
        <f t="shared" si="0"/>
        <v>9.7499999999999982</v>
      </c>
      <c r="K29" s="132">
        <f t="shared" si="1"/>
        <v>1.9999999999999982</v>
      </c>
    </row>
    <row r="30" spans="1:11">
      <c r="A30" s="124">
        <v>27</v>
      </c>
      <c r="B30" s="126" t="s">
        <v>97</v>
      </c>
      <c r="C30" s="129">
        <v>0.3125</v>
      </c>
      <c r="D30" s="129">
        <v>0.77083333333333337</v>
      </c>
      <c r="E30" s="128">
        <v>0.76736111111111116</v>
      </c>
      <c r="F30" s="133">
        <v>0.5</v>
      </c>
      <c r="G30" s="133">
        <v>0.54166666666666663</v>
      </c>
      <c r="H30" s="134">
        <v>0.53819444444444442</v>
      </c>
      <c r="I30" s="130">
        <f t="shared" si="3"/>
        <v>0.41666666666666669</v>
      </c>
      <c r="J30" s="131">
        <f t="shared" si="0"/>
        <v>10</v>
      </c>
      <c r="K30" s="132">
        <f t="shared" si="1"/>
        <v>2.25</v>
      </c>
    </row>
    <row r="31" spans="1:11">
      <c r="A31" s="124">
        <v>28</v>
      </c>
      <c r="B31" s="126" t="s">
        <v>159</v>
      </c>
      <c r="C31" s="129">
        <v>0.3125</v>
      </c>
      <c r="D31" s="129">
        <v>0.79166666666666663</v>
      </c>
      <c r="E31" s="128">
        <v>0.78819444444444453</v>
      </c>
      <c r="F31" s="133">
        <v>0.5</v>
      </c>
      <c r="G31" s="133">
        <v>0.54166666666666663</v>
      </c>
      <c r="H31" s="134">
        <v>0.53819444444444442</v>
      </c>
      <c r="I31" s="130">
        <f t="shared" si="3"/>
        <v>0.43749999999999994</v>
      </c>
      <c r="J31" s="131">
        <f t="shared" si="0"/>
        <v>10.499999999999998</v>
      </c>
      <c r="K31" s="132">
        <f t="shared" si="1"/>
        <v>2.7499999999999982</v>
      </c>
    </row>
    <row r="32" spans="1:11">
      <c r="A32" s="124">
        <v>29</v>
      </c>
      <c r="B32" s="126" t="s">
        <v>167</v>
      </c>
      <c r="C32" s="129">
        <v>0.3125</v>
      </c>
      <c r="D32" s="129">
        <v>0.83333333333333337</v>
      </c>
      <c r="E32" s="128">
        <v>0.82986111111111116</v>
      </c>
      <c r="F32" s="133">
        <v>0.5</v>
      </c>
      <c r="G32" s="133">
        <v>0.54166666666666663</v>
      </c>
      <c r="H32" s="134">
        <v>0.53819444444444442</v>
      </c>
      <c r="I32" s="130">
        <f t="shared" si="3"/>
        <v>0.47916666666666669</v>
      </c>
      <c r="J32" s="131">
        <f t="shared" si="0"/>
        <v>11.5</v>
      </c>
      <c r="K32" s="132">
        <f t="shared" si="1"/>
        <v>3.75</v>
      </c>
    </row>
    <row r="33" spans="1:11">
      <c r="A33" s="124">
        <v>30</v>
      </c>
      <c r="B33" s="126" t="s">
        <v>168</v>
      </c>
      <c r="C33" s="129">
        <v>0.3125</v>
      </c>
      <c r="D33" s="129">
        <v>0.875</v>
      </c>
      <c r="E33" s="128">
        <v>0.87152777777777779</v>
      </c>
      <c r="F33" s="133">
        <v>0.5</v>
      </c>
      <c r="G33" s="133">
        <v>0.54166666666666663</v>
      </c>
      <c r="H33" s="134">
        <v>0.53819444444444442</v>
      </c>
      <c r="I33" s="130">
        <f t="shared" si="3"/>
        <v>0.52083333333333337</v>
      </c>
      <c r="J33" s="131">
        <f t="shared" si="0"/>
        <v>12.5</v>
      </c>
      <c r="K33" s="132">
        <f t="shared" si="1"/>
        <v>4.75</v>
      </c>
    </row>
    <row r="34" spans="1:11">
      <c r="A34" s="124">
        <v>31</v>
      </c>
      <c r="B34" s="126" t="s">
        <v>16</v>
      </c>
      <c r="C34" s="129">
        <v>0.33333333333333331</v>
      </c>
      <c r="D34" s="129">
        <v>0.5</v>
      </c>
      <c r="E34" s="128">
        <v>0.49652777777777773</v>
      </c>
      <c r="F34" s="129" t="s">
        <v>66</v>
      </c>
      <c r="G34" s="129" t="s">
        <v>66</v>
      </c>
      <c r="H34" s="128" t="s">
        <v>66</v>
      </c>
      <c r="I34" s="130">
        <f>D34-C34</f>
        <v>0.16666666666666669</v>
      </c>
      <c r="J34" s="131">
        <f t="shared" si="0"/>
        <v>4</v>
      </c>
      <c r="K34" s="132">
        <f t="shared" si="1"/>
        <v>-3.75</v>
      </c>
    </row>
    <row r="35" spans="1:11">
      <c r="A35" s="124">
        <v>32</v>
      </c>
      <c r="B35" s="126" t="s">
        <v>17</v>
      </c>
      <c r="C35" s="129">
        <v>0.33333333333333331</v>
      </c>
      <c r="D35" s="129">
        <v>0.54166666666666696</v>
      </c>
      <c r="E35" s="128">
        <v>0.53819444444444442</v>
      </c>
      <c r="F35" s="129" t="s">
        <v>66</v>
      </c>
      <c r="G35" s="129" t="s">
        <v>66</v>
      </c>
      <c r="H35" s="128" t="s">
        <v>66</v>
      </c>
      <c r="I35" s="130">
        <f>D35-C35</f>
        <v>0.20833333333333365</v>
      </c>
      <c r="J35" s="131">
        <f t="shared" si="0"/>
        <v>5.0000000000000071</v>
      </c>
      <c r="K35" s="132">
        <f t="shared" si="1"/>
        <v>-2.7499999999999929</v>
      </c>
    </row>
    <row r="36" spans="1:11">
      <c r="A36" s="124">
        <v>33</v>
      </c>
      <c r="B36" s="126" t="s">
        <v>18</v>
      </c>
      <c r="C36" s="129">
        <v>0.33333333333333331</v>
      </c>
      <c r="D36" s="129">
        <v>0.58333333333333404</v>
      </c>
      <c r="E36" s="128">
        <v>0.57986111111111105</v>
      </c>
      <c r="F36" s="129" t="s">
        <v>66</v>
      </c>
      <c r="G36" s="129" t="s">
        <v>66</v>
      </c>
      <c r="H36" s="128" t="s">
        <v>66</v>
      </c>
      <c r="I36" s="130">
        <f>D36-C36</f>
        <v>0.25000000000000072</v>
      </c>
      <c r="J36" s="131">
        <f t="shared" si="0"/>
        <v>6.0000000000000178</v>
      </c>
      <c r="K36" s="132">
        <f t="shared" si="1"/>
        <v>-1.7499999999999822</v>
      </c>
    </row>
    <row r="37" spans="1:11">
      <c r="A37" s="124">
        <v>34</v>
      </c>
      <c r="B37" s="126" t="s">
        <v>9</v>
      </c>
      <c r="C37" s="129">
        <v>0.33333333333333331</v>
      </c>
      <c r="D37" s="129">
        <v>0.625</v>
      </c>
      <c r="E37" s="128">
        <v>0.62152777777777779</v>
      </c>
      <c r="F37" s="133">
        <v>0.5</v>
      </c>
      <c r="G37" s="133">
        <v>0.54166666666666663</v>
      </c>
      <c r="H37" s="134">
        <v>0.53819444444444442</v>
      </c>
      <c r="I37" s="130">
        <f>D37-C37-$L$2</f>
        <v>0.25</v>
      </c>
      <c r="J37" s="131">
        <f t="shared" si="0"/>
        <v>6</v>
      </c>
      <c r="K37" s="132">
        <f t="shared" si="1"/>
        <v>-1.75</v>
      </c>
    </row>
    <row r="38" spans="1:11">
      <c r="A38" s="124">
        <v>35</v>
      </c>
      <c r="B38" s="126" t="s">
        <v>7</v>
      </c>
      <c r="C38" s="129">
        <v>0.33333333333333331</v>
      </c>
      <c r="D38" s="129">
        <v>0.66666666666666663</v>
      </c>
      <c r="E38" s="128">
        <v>0.66319444444444442</v>
      </c>
      <c r="F38" s="133">
        <v>0.5</v>
      </c>
      <c r="G38" s="133">
        <v>0.54166666666666663</v>
      </c>
      <c r="H38" s="134">
        <v>0.53819444444444442</v>
      </c>
      <c r="I38" s="130">
        <f t="shared" ref="I38:I46" si="4">D38-C38-$L$2</f>
        <v>0.29166666666666663</v>
      </c>
      <c r="J38" s="131">
        <f t="shared" si="0"/>
        <v>6.9999999999999991</v>
      </c>
      <c r="K38" s="132">
        <f t="shared" si="1"/>
        <v>-0.75000000000000089</v>
      </c>
    </row>
    <row r="39" spans="1:11">
      <c r="A39" s="124">
        <v>36</v>
      </c>
      <c r="B39" s="126" t="s">
        <v>19</v>
      </c>
      <c r="C39" s="129">
        <v>0.33333333333333331</v>
      </c>
      <c r="D39" s="129">
        <v>0.70833333333333337</v>
      </c>
      <c r="E39" s="128">
        <v>0.70486111111111116</v>
      </c>
      <c r="F39" s="133">
        <v>0.5</v>
      </c>
      <c r="G39" s="133">
        <v>0.54166666666666663</v>
      </c>
      <c r="H39" s="134">
        <v>0.53819444444444442</v>
      </c>
      <c r="I39" s="130">
        <f t="shared" si="4"/>
        <v>0.33333333333333337</v>
      </c>
      <c r="J39" s="131">
        <f t="shared" si="0"/>
        <v>8</v>
      </c>
      <c r="K39" s="132">
        <f t="shared" si="1"/>
        <v>0.25</v>
      </c>
    </row>
    <row r="40" spans="1:11">
      <c r="A40" s="124">
        <v>37</v>
      </c>
      <c r="B40" s="126" t="s">
        <v>20</v>
      </c>
      <c r="C40" s="129">
        <v>0.33333333333333331</v>
      </c>
      <c r="D40" s="129">
        <v>0.71875</v>
      </c>
      <c r="E40" s="128">
        <v>0.71527777777777779</v>
      </c>
      <c r="F40" s="133">
        <v>0.5</v>
      </c>
      <c r="G40" s="133">
        <v>0.54166666666666663</v>
      </c>
      <c r="H40" s="134">
        <v>0.53819444444444442</v>
      </c>
      <c r="I40" s="130">
        <f t="shared" si="4"/>
        <v>0.34375</v>
      </c>
      <c r="J40" s="131">
        <f t="shared" si="0"/>
        <v>8.25</v>
      </c>
      <c r="K40" s="132">
        <f t="shared" si="1"/>
        <v>0.5</v>
      </c>
    </row>
    <row r="41" spans="1:11">
      <c r="A41" s="124">
        <v>38</v>
      </c>
      <c r="B41" s="126" t="s">
        <v>21</v>
      </c>
      <c r="C41" s="129">
        <v>0.33333333333333331</v>
      </c>
      <c r="D41" s="129">
        <v>0.72916666666666663</v>
      </c>
      <c r="E41" s="128">
        <v>0.72569444444444453</v>
      </c>
      <c r="F41" s="133">
        <v>0.5</v>
      </c>
      <c r="G41" s="133">
        <v>0.54166666666666663</v>
      </c>
      <c r="H41" s="134">
        <v>0.53819444444444442</v>
      </c>
      <c r="I41" s="130">
        <f t="shared" si="4"/>
        <v>0.35416666666666663</v>
      </c>
      <c r="J41" s="131">
        <f t="shared" si="0"/>
        <v>8.5</v>
      </c>
      <c r="K41" s="132">
        <f t="shared" si="1"/>
        <v>0.75</v>
      </c>
    </row>
    <row r="42" spans="1:11">
      <c r="A42" s="124">
        <v>39</v>
      </c>
      <c r="B42" s="126" t="s">
        <v>22</v>
      </c>
      <c r="C42" s="129">
        <v>0.33333333333333331</v>
      </c>
      <c r="D42" s="129">
        <v>0.75</v>
      </c>
      <c r="E42" s="128">
        <v>0.74652777777777779</v>
      </c>
      <c r="F42" s="133">
        <v>0.5</v>
      </c>
      <c r="G42" s="133">
        <v>0.54166666666666663</v>
      </c>
      <c r="H42" s="134">
        <v>0.53819444444444442</v>
      </c>
      <c r="I42" s="130">
        <f t="shared" si="4"/>
        <v>0.375</v>
      </c>
      <c r="J42" s="131">
        <f t="shared" si="0"/>
        <v>9</v>
      </c>
      <c r="K42" s="132">
        <f t="shared" si="1"/>
        <v>1.25</v>
      </c>
    </row>
    <row r="43" spans="1:11">
      <c r="A43" s="124">
        <v>40</v>
      </c>
      <c r="B43" s="126" t="s">
        <v>23</v>
      </c>
      <c r="C43" s="129">
        <v>0.33333333333333331</v>
      </c>
      <c r="D43" s="129">
        <v>0.76041666666666663</v>
      </c>
      <c r="E43" s="128">
        <v>0.75694444444444453</v>
      </c>
      <c r="F43" s="133">
        <v>0.5</v>
      </c>
      <c r="G43" s="133">
        <v>0.54166666666666663</v>
      </c>
      <c r="H43" s="134">
        <v>0.53819444444444442</v>
      </c>
      <c r="I43" s="130">
        <f t="shared" si="4"/>
        <v>0.38541666666666663</v>
      </c>
      <c r="J43" s="131">
        <f t="shared" si="0"/>
        <v>9.25</v>
      </c>
      <c r="K43" s="132">
        <f t="shared" si="1"/>
        <v>1.5</v>
      </c>
    </row>
    <row r="44" spans="1:11">
      <c r="A44" s="124">
        <v>41</v>
      </c>
      <c r="B44" s="126" t="s">
        <v>24</v>
      </c>
      <c r="C44" s="129">
        <v>0.33333333333333331</v>
      </c>
      <c r="D44" s="129">
        <v>0.77083333333333337</v>
      </c>
      <c r="E44" s="128">
        <v>0.76736111111111116</v>
      </c>
      <c r="F44" s="133">
        <v>0.5</v>
      </c>
      <c r="G44" s="133">
        <v>0.54166666666666663</v>
      </c>
      <c r="H44" s="134">
        <v>0.53819444444444442</v>
      </c>
      <c r="I44" s="130">
        <f t="shared" si="4"/>
        <v>0.39583333333333337</v>
      </c>
      <c r="J44" s="131">
        <f t="shared" si="0"/>
        <v>9.5</v>
      </c>
      <c r="K44" s="132">
        <f t="shared" si="1"/>
        <v>1.75</v>
      </c>
    </row>
    <row r="45" spans="1:11">
      <c r="A45" s="124">
        <v>42</v>
      </c>
      <c r="B45" s="126" t="s">
        <v>160</v>
      </c>
      <c r="C45" s="129">
        <v>0.33333333333333331</v>
      </c>
      <c r="D45" s="129">
        <v>0.79166666666666663</v>
      </c>
      <c r="E45" s="128">
        <v>0.78819444444444453</v>
      </c>
      <c r="F45" s="133">
        <v>0.5</v>
      </c>
      <c r="G45" s="133">
        <v>0.54166666666666663</v>
      </c>
      <c r="H45" s="134">
        <v>0.53819444444444442</v>
      </c>
      <c r="I45" s="130">
        <f t="shared" si="4"/>
        <v>0.41666666666666663</v>
      </c>
      <c r="J45" s="131">
        <f t="shared" si="0"/>
        <v>10</v>
      </c>
      <c r="K45" s="132">
        <f t="shared" si="1"/>
        <v>2.25</v>
      </c>
    </row>
    <row r="46" spans="1:11">
      <c r="A46" s="124">
        <v>43</v>
      </c>
      <c r="B46" s="126" t="s">
        <v>169</v>
      </c>
      <c r="C46" s="129">
        <v>0.33333333333333331</v>
      </c>
      <c r="D46" s="129">
        <v>0.83333333333333337</v>
      </c>
      <c r="E46" s="128">
        <v>0.82986111111111116</v>
      </c>
      <c r="F46" s="133">
        <v>0.5</v>
      </c>
      <c r="G46" s="133">
        <v>0.54166666666666663</v>
      </c>
      <c r="H46" s="134">
        <v>0.53819444444444442</v>
      </c>
      <c r="I46" s="130">
        <f t="shared" si="4"/>
        <v>0.45833333333333331</v>
      </c>
      <c r="J46" s="131">
        <f t="shared" si="0"/>
        <v>11</v>
      </c>
      <c r="K46" s="132">
        <f t="shared" si="1"/>
        <v>3.25</v>
      </c>
    </row>
    <row r="47" spans="1:11">
      <c r="A47" s="124">
        <v>44</v>
      </c>
      <c r="B47" s="126" t="s">
        <v>170</v>
      </c>
      <c r="C47" s="129">
        <v>0.33333333333333331</v>
      </c>
      <c r="D47" s="129">
        <v>0.875</v>
      </c>
      <c r="E47" s="128">
        <v>0.87152777777777779</v>
      </c>
      <c r="F47" s="133">
        <v>0.5</v>
      </c>
      <c r="G47" s="133">
        <v>0.54166666666666663</v>
      </c>
      <c r="H47" s="134">
        <v>0.53819444444444442</v>
      </c>
      <c r="I47" s="130">
        <f>D47-C47-$L$2</f>
        <v>0.50000000000000011</v>
      </c>
      <c r="J47" s="131">
        <f t="shared" si="0"/>
        <v>12.000000000000004</v>
      </c>
      <c r="K47" s="132">
        <f t="shared" si="1"/>
        <v>4.2500000000000036</v>
      </c>
    </row>
    <row r="48" spans="1:11">
      <c r="A48" s="124">
        <v>45</v>
      </c>
      <c r="B48" s="126" t="s">
        <v>4</v>
      </c>
      <c r="C48" s="129">
        <v>0.35416666666666669</v>
      </c>
      <c r="D48" s="129">
        <v>0.5</v>
      </c>
      <c r="E48" s="128">
        <v>0.49652777777777773</v>
      </c>
      <c r="F48" s="129" t="s">
        <v>66</v>
      </c>
      <c r="G48" s="129" t="s">
        <v>66</v>
      </c>
      <c r="H48" s="128" t="s">
        <v>66</v>
      </c>
      <c r="I48" s="130">
        <f>D48-C48</f>
        <v>0.14583333333333331</v>
      </c>
      <c r="J48" s="131">
        <f t="shared" si="0"/>
        <v>3.4999999999999996</v>
      </c>
      <c r="K48" s="132">
        <f t="shared" si="1"/>
        <v>-4.25</v>
      </c>
    </row>
    <row r="49" spans="1:11">
      <c r="A49" s="124">
        <v>46</v>
      </c>
      <c r="B49" s="126" t="s">
        <v>35</v>
      </c>
      <c r="C49" s="129">
        <v>0.35416666666666669</v>
      </c>
      <c r="D49" s="129">
        <v>0.54166666666666696</v>
      </c>
      <c r="E49" s="128">
        <v>0.53819444444444442</v>
      </c>
      <c r="F49" s="129" t="s">
        <v>66</v>
      </c>
      <c r="G49" s="129" t="s">
        <v>66</v>
      </c>
      <c r="H49" s="128" t="s">
        <v>66</v>
      </c>
      <c r="I49" s="130">
        <f>D49-C49</f>
        <v>0.18750000000000028</v>
      </c>
      <c r="J49" s="131">
        <f t="shared" si="0"/>
        <v>4.5000000000000071</v>
      </c>
      <c r="K49" s="132">
        <f t="shared" si="1"/>
        <v>-3.2499999999999929</v>
      </c>
    </row>
    <row r="50" spans="1:11">
      <c r="A50" s="124">
        <v>47</v>
      </c>
      <c r="B50" s="126" t="s">
        <v>36</v>
      </c>
      <c r="C50" s="129">
        <v>0.35416666666666669</v>
      </c>
      <c r="D50" s="129">
        <v>0.58333333333333404</v>
      </c>
      <c r="E50" s="128">
        <v>0.57986111111111105</v>
      </c>
      <c r="F50" s="129" t="s">
        <v>66</v>
      </c>
      <c r="G50" s="129" t="s">
        <v>66</v>
      </c>
      <c r="H50" s="128" t="s">
        <v>66</v>
      </c>
      <c r="I50" s="130">
        <f>D50-C50</f>
        <v>0.22916666666666735</v>
      </c>
      <c r="J50" s="131">
        <f t="shared" si="0"/>
        <v>5.500000000000016</v>
      </c>
      <c r="K50" s="132">
        <f t="shared" si="1"/>
        <v>-2.249999999999984</v>
      </c>
    </row>
    <row r="51" spans="1:11">
      <c r="A51" s="124">
        <v>48</v>
      </c>
      <c r="B51" s="126" t="s">
        <v>37</v>
      </c>
      <c r="C51" s="129">
        <v>0.35416666666666669</v>
      </c>
      <c r="D51" s="129">
        <v>0.625</v>
      </c>
      <c r="E51" s="128">
        <v>0.62152777777777779</v>
      </c>
      <c r="F51" s="133">
        <v>0.5</v>
      </c>
      <c r="G51" s="133">
        <v>0.54166666666666663</v>
      </c>
      <c r="H51" s="134">
        <v>0.53819444444444442</v>
      </c>
      <c r="I51" s="130">
        <f>D51-C51-$L$2</f>
        <v>0.22916666666666666</v>
      </c>
      <c r="J51" s="131">
        <f t="shared" si="0"/>
        <v>5.5</v>
      </c>
      <c r="K51" s="132">
        <f t="shared" si="1"/>
        <v>-2.25</v>
      </c>
    </row>
    <row r="52" spans="1:11">
      <c r="A52" s="124">
        <v>49</v>
      </c>
      <c r="B52" s="126" t="s">
        <v>38</v>
      </c>
      <c r="C52" s="129">
        <v>0.35416666666666669</v>
      </c>
      <c r="D52" s="129">
        <v>0.66666666666666663</v>
      </c>
      <c r="E52" s="128">
        <v>0.66319444444444442</v>
      </c>
      <c r="F52" s="133">
        <v>0.5</v>
      </c>
      <c r="G52" s="133">
        <v>0.54166666666666663</v>
      </c>
      <c r="H52" s="134">
        <v>0.53819444444444442</v>
      </c>
      <c r="I52" s="130">
        <f t="shared" ref="I52:I61" si="5">D52-C52-$L$2</f>
        <v>0.27083333333333326</v>
      </c>
      <c r="J52" s="131">
        <f t="shared" si="0"/>
        <v>6.4999999999999982</v>
      </c>
      <c r="K52" s="132">
        <f t="shared" si="1"/>
        <v>-1.2500000000000018</v>
      </c>
    </row>
    <row r="53" spans="1:11">
      <c r="A53" s="124">
        <v>50</v>
      </c>
      <c r="B53" s="126" t="s">
        <v>39</v>
      </c>
      <c r="C53" s="129">
        <v>0.35416666666666669</v>
      </c>
      <c r="D53" s="129">
        <v>0.70833333333333337</v>
      </c>
      <c r="E53" s="128">
        <v>0.70486111111111116</v>
      </c>
      <c r="F53" s="133">
        <v>0.5</v>
      </c>
      <c r="G53" s="133">
        <v>0.54166666666666663</v>
      </c>
      <c r="H53" s="134">
        <v>0.53819444444444442</v>
      </c>
      <c r="I53" s="130">
        <f t="shared" si="5"/>
        <v>0.3125</v>
      </c>
      <c r="J53" s="131">
        <f t="shared" si="0"/>
        <v>7.5</v>
      </c>
      <c r="K53" s="132">
        <f t="shared" si="1"/>
        <v>-0.25</v>
      </c>
    </row>
    <row r="54" spans="1:11">
      <c r="A54" s="124">
        <v>51</v>
      </c>
      <c r="B54" s="126" t="s">
        <v>40</v>
      </c>
      <c r="C54" s="129">
        <v>0.35416666666666669</v>
      </c>
      <c r="D54" s="129">
        <v>0.71875</v>
      </c>
      <c r="E54" s="128">
        <v>0.71527777777777779</v>
      </c>
      <c r="F54" s="133">
        <v>0.5</v>
      </c>
      <c r="G54" s="133">
        <v>0.54166666666666663</v>
      </c>
      <c r="H54" s="134">
        <v>0.53819444444444442</v>
      </c>
      <c r="I54" s="130">
        <f t="shared" si="5"/>
        <v>0.32291666666666663</v>
      </c>
      <c r="J54" s="131">
        <f t="shared" si="0"/>
        <v>7.7499999999999991</v>
      </c>
      <c r="K54" s="132">
        <f t="shared" si="1"/>
        <v>0</v>
      </c>
    </row>
    <row r="55" spans="1:11">
      <c r="A55" s="124">
        <v>52</v>
      </c>
      <c r="B55" s="126" t="s">
        <v>41</v>
      </c>
      <c r="C55" s="129">
        <v>0.35416666666666669</v>
      </c>
      <c r="D55" s="129">
        <v>0.72916666666666663</v>
      </c>
      <c r="E55" s="128">
        <v>0.72569444444444453</v>
      </c>
      <c r="F55" s="133">
        <v>0.5</v>
      </c>
      <c r="G55" s="133">
        <v>0.54166666666666663</v>
      </c>
      <c r="H55" s="134">
        <v>0.53819444444444442</v>
      </c>
      <c r="I55" s="130">
        <f t="shared" si="5"/>
        <v>0.33333333333333326</v>
      </c>
      <c r="J55" s="131">
        <f t="shared" si="0"/>
        <v>7.9999999999999982</v>
      </c>
      <c r="K55" s="132">
        <f t="shared" si="1"/>
        <v>0.24999999999999822</v>
      </c>
    </row>
    <row r="56" spans="1:11">
      <c r="A56" s="124">
        <v>53</v>
      </c>
      <c r="B56" s="126" t="s">
        <v>42</v>
      </c>
      <c r="C56" s="129">
        <v>0.35416666666666669</v>
      </c>
      <c r="D56" s="129">
        <v>0.75</v>
      </c>
      <c r="E56" s="128">
        <v>0.74652777777777779</v>
      </c>
      <c r="F56" s="133">
        <v>0.5</v>
      </c>
      <c r="G56" s="133">
        <v>0.54166666666666663</v>
      </c>
      <c r="H56" s="134">
        <v>0.53819444444444442</v>
      </c>
      <c r="I56" s="130">
        <f t="shared" si="5"/>
        <v>0.35416666666666663</v>
      </c>
      <c r="J56" s="131">
        <f t="shared" si="0"/>
        <v>8.5</v>
      </c>
      <c r="K56" s="132">
        <f t="shared" si="1"/>
        <v>0.75</v>
      </c>
    </row>
    <row r="57" spans="1:11">
      <c r="A57" s="124">
        <v>54</v>
      </c>
      <c r="B57" s="126" t="s">
        <v>43</v>
      </c>
      <c r="C57" s="129">
        <v>0.35416666666666669</v>
      </c>
      <c r="D57" s="129">
        <v>0.76041666666666663</v>
      </c>
      <c r="E57" s="128">
        <v>0.75694444444444453</v>
      </c>
      <c r="F57" s="133">
        <v>0.5</v>
      </c>
      <c r="G57" s="133">
        <v>0.54166666666666663</v>
      </c>
      <c r="H57" s="134">
        <v>0.53819444444444442</v>
      </c>
      <c r="I57" s="130">
        <f t="shared" si="5"/>
        <v>0.36458333333333326</v>
      </c>
      <c r="J57" s="131">
        <f t="shared" si="0"/>
        <v>8.7499999999999982</v>
      </c>
      <c r="K57" s="132">
        <f t="shared" si="1"/>
        <v>0.99999999999999822</v>
      </c>
    </row>
    <row r="58" spans="1:11">
      <c r="A58" s="124">
        <v>55</v>
      </c>
      <c r="B58" s="126" t="s">
        <v>161</v>
      </c>
      <c r="C58" s="129">
        <v>0.35416666666666669</v>
      </c>
      <c r="D58" s="129">
        <v>0.77083333333333337</v>
      </c>
      <c r="E58" s="128">
        <v>0.76736111111111116</v>
      </c>
      <c r="F58" s="133">
        <v>0.5</v>
      </c>
      <c r="G58" s="133">
        <v>0.54166666666666663</v>
      </c>
      <c r="H58" s="134">
        <v>0.53819444444444442</v>
      </c>
      <c r="I58" s="130">
        <f t="shared" si="5"/>
        <v>0.375</v>
      </c>
      <c r="J58" s="131">
        <f t="shared" si="0"/>
        <v>9</v>
      </c>
      <c r="K58" s="132">
        <f t="shared" si="1"/>
        <v>1.25</v>
      </c>
    </row>
    <row r="59" spans="1:11">
      <c r="A59" s="124">
        <v>56</v>
      </c>
      <c r="B59" s="126" t="s">
        <v>162</v>
      </c>
      <c r="C59" s="129">
        <v>0.35416666666666669</v>
      </c>
      <c r="D59" s="129">
        <v>0.79166666666666663</v>
      </c>
      <c r="E59" s="128">
        <v>0.78819444444444453</v>
      </c>
      <c r="F59" s="133">
        <v>0.5</v>
      </c>
      <c r="G59" s="133">
        <v>0.54166666666666663</v>
      </c>
      <c r="H59" s="134">
        <v>0.53819444444444442</v>
      </c>
      <c r="I59" s="130">
        <f t="shared" si="5"/>
        <v>0.39583333333333326</v>
      </c>
      <c r="J59" s="131">
        <f t="shared" si="0"/>
        <v>9.4999999999999982</v>
      </c>
      <c r="K59" s="132">
        <f t="shared" si="1"/>
        <v>1.7499999999999982</v>
      </c>
    </row>
    <row r="60" spans="1:11">
      <c r="A60" s="124">
        <v>57</v>
      </c>
      <c r="B60" s="126" t="s">
        <v>171</v>
      </c>
      <c r="C60" s="129">
        <v>0.35416666666666669</v>
      </c>
      <c r="D60" s="129">
        <v>0.83333333333333337</v>
      </c>
      <c r="E60" s="128">
        <v>0.82986111111111116</v>
      </c>
      <c r="F60" s="133">
        <v>0.5</v>
      </c>
      <c r="G60" s="133">
        <v>0.54166666666666663</v>
      </c>
      <c r="H60" s="134">
        <v>0.53819444444444442</v>
      </c>
      <c r="I60" s="130">
        <f t="shared" si="5"/>
        <v>0.4375</v>
      </c>
      <c r="J60" s="131">
        <f t="shared" si="0"/>
        <v>10.5</v>
      </c>
      <c r="K60" s="132">
        <f t="shared" si="1"/>
        <v>2.75</v>
      </c>
    </row>
    <row r="61" spans="1:11">
      <c r="A61" s="124">
        <v>58</v>
      </c>
      <c r="B61" s="126" t="s">
        <v>172</v>
      </c>
      <c r="C61" s="129">
        <v>0.35416666666666669</v>
      </c>
      <c r="D61" s="129">
        <v>0.875</v>
      </c>
      <c r="E61" s="128">
        <v>0.87152777777777779</v>
      </c>
      <c r="F61" s="133">
        <v>0.5</v>
      </c>
      <c r="G61" s="133">
        <v>0.54166666666666663</v>
      </c>
      <c r="H61" s="134">
        <v>0.53819444444444442</v>
      </c>
      <c r="I61" s="130">
        <f t="shared" si="5"/>
        <v>0.47916666666666657</v>
      </c>
      <c r="J61" s="131">
        <f t="shared" si="0"/>
        <v>11.499999999999998</v>
      </c>
      <c r="K61" s="132">
        <f t="shared" si="1"/>
        <v>3.7499999999999982</v>
      </c>
    </row>
    <row r="62" spans="1:11">
      <c r="A62" s="124">
        <v>59</v>
      </c>
      <c r="B62" s="126" t="s">
        <v>25</v>
      </c>
      <c r="C62" s="129">
        <v>0.375</v>
      </c>
      <c r="D62" s="129">
        <v>0.5</v>
      </c>
      <c r="E62" s="128">
        <v>0.49652777777777773</v>
      </c>
      <c r="F62" s="129" t="s">
        <v>66</v>
      </c>
      <c r="G62" s="129" t="s">
        <v>66</v>
      </c>
      <c r="H62" s="128" t="s">
        <v>66</v>
      </c>
      <c r="I62" s="130">
        <f>D62-C62</f>
        <v>0.125</v>
      </c>
      <c r="J62" s="131">
        <f t="shared" si="0"/>
        <v>3</v>
      </c>
      <c r="K62" s="132">
        <f t="shared" si="1"/>
        <v>-4.75</v>
      </c>
    </row>
    <row r="63" spans="1:11">
      <c r="A63" s="124">
        <v>60</v>
      </c>
      <c r="B63" s="126" t="s">
        <v>26</v>
      </c>
      <c r="C63" s="129">
        <v>0.375</v>
      </c>
      <c r="D63" s="129">
        <v>0.54166666666666696</v>
      </c>
      <c r="E63" s="128">
        <v>0.53819444444444442</v>
      </c>
      <c r="F63" s="129" t="s">
        <v>66</v>
      </c>
      <c r="G63" s="129" t="s">
        <v>66</v>
      </c>
      <c r="H63" s="128" t="s">
        <v>66</v>
      </c>
      <c r="I63" s="130">
        <f>D63-C63</f>
        <v>0.16666666666666696</v>
      </c>
      <c r="J63" s="131">
        <f t="shared" si="0"/>
        <v>4.0000000000000071</v>
      </c>
      <c r="K63" s="132">
        <f t="shared" si="1"/>
        <v>-3.7499999999999929</v>
      </c>
    </row>
    <row r="64" spans="1:11">
      <c r="A64" s="124">
        <v>61</v>
      </c>
      <c r="B64" s="126" t="s">
        <v>27</v>
      </c>
      <c r="C64" s="129">
        <v>0.375</v>
      </c>
      <c r="D64" s="129">
        <v>0.58333333333333404</v>
      </c>
      <c r="E64" s="128">
        <v>0.57986111111111105</v>
      </c>
      <c r="F64" s="129" t="s">
        <v>66</v>
      </c>
      <c r="G64" s="129" t="s">
        <v>66</v>
      </c>
      <c r="H64" s="128" t="s">
        <v>66</v>
      </c>
      <c r="I64" s="130">
        <f>D64-C64</f>
        <v>0.20833333333333404</v>
      </c>
      <c r="J64" s="131">
        <f t="shared" si="0"/>
        <v>5.0000000000000169</v>
      </c>
      <c r="K64" s="132">
        <f t="shared" si="1"/>
        <v>-2.7499999999999831</v>
      </c>
    </row>
    <row r="65" spans="1:11">
      <c r="A65" s="124">
        <v>62</v>
      </c>
      <c r="B65" s="126" t="s">
        <v>28</v>
      </c>
      <c r="C65" s="129">
        <v>0.375</v>
      </c>
      <c r="D65" s="129">
        <v>0.625</v>
      </c>
      <c r="E65" s="128">
        <v>0.62152777777777779</v>
      </c>
      <c r="F65" s="129" t="s">
        <v>66</v>
      </c>
      <c r="G65" s="129" t="s">
        <v>66</v>
      </c>
      <c r="H65" s="128" t="s">
        <v>66</v>
      </c>
      <c r="I65" s="130">
        <f>D65-C65</f>
        <v>0.25</v>
      </c>
      <c r="J65" s="131">
        <f t="shared" si="0"/>
        <v>6</v>
      </c>
      <c r="K65" s="132">
        <f t="shared" si="1"/>
        <v>-1.75</v>
      </c>
    </row>
    <row r="66" spans="1:11">
      <c r="A66" s="124">
        <v>63</v>
      </c>
      <c r="B66" s="126" t="s">
        <v>29</v>
      </c>
      <c r="C66" s="129">
        <v>0.375</v>
      </c>
      <c r="D66" s="129">
        <v>0.66666666666666663</v>
      </c>
      <c r="E66" s="128">
        <v>0.66319444444444442</v>
      </c>
      <c r="F66" s="133">
        <v>0.5</v>
      </c>
      <c r="G66" s="133">
        <v>0.54166666666666663</v>
      </c>
      <c r="H66" s="134">
        <v>0.53819444444444442</v>
      </c>
      <c r="I66" s="130">
        <f>D66-C66-$L$2</f>
        <v>0.24999999999999997</v>
      </c>
      <c r="J66" s="131">
        <f t="shared" si="0"/>
        <v>5.9999999999999991</v>
      </c>
      <c r="K66" s="132">
        <f t="shared" si="1"/>
        <v>-1.7500000000000009</v>
      </c>
    </row>
    <row r="67" spans="1:11">
      <c r="A67" s="124">
        <v>64</v>
      </c>
      <c r="B67" s="126" t="s">
        <v>67</v>
      </c>
      <c r="C67" s="129">
        <v>0.375</v>
      </c>
      <c r="D67" s="129">
        <v>0.70833333333333337</v>
      </c>
      <c r="E67" s="128">
        <v>0.70486111111111116</v>
      </c>
      <c r="F67" s="133">
        <v>0.5</v>
      </c>
      <c r="G67" s="133">
        <v>0.54166666666666663</v>
      </c>
      <c r="H67" s="134">
        <v>0.53819444444444442</v>
      </c>
      <c r="I67" s="130">
        <f t="shared" ref="I67:I75" si="6">D67-C67-$L$2</f>
        <v>0.29166666666666669</v>
      </c>
      <c r="J67" s="131">
        <f t="shared" si="0"/>
        <v>7</v>
      </c>
      <c r="K67" s="132">
        <f t="shared" si="1"/>
        <v>-0.75</v>
      </c>
    </row>
    <row r="68" spans="1:11">
      <c r="A68" s="124">
        <v>65</v>
      </c>
      <c r="B68" s="126" t="s">
        <v>68</v>
      </c>
      <c r="C68" s="129">
        <v>0.375</v>
      </c>
      <c r="D68" s="129">
        <v>0.71875</v>
      </c>
      <c r="E68" s="128">
        <v>0.71527777777777779</v>
      </c>
      <c r="F68" s="133">
        <v>0.5</v>
      </c>
      <c r="G68" s="133">
        <v>0.54166666666666663</v>
      </c>
      <c r="H68" s="134">
        <v>0.53819444444444442</v>
      </c>
      <c r="I68" s="130">
        <f t="shared" si="6"/>
        <v>0.30208333333333331</v>
      </c>
      <c r="J68" s="131">
        <f t="shared" si="0"/>
        <v>7.25</v>
      </c>
      <c r="K68" s="132">
        <f t="shared" si="1"/>
        <v>-0.5</v>
      </c>
    </row>
    <row r="69" spans="1:11">
      <c r="A69" s="124">
        <v>66</v>
      </c>
      <c r="B69" s="126" t="s">
        <v>69</v>
      </c>
      <c r="C69" s="129">
        <v>0.375</v>
      </c>
      <c r="D69" s="129">
        <v>0.72916666666666663</v>
      </c>
      <c r="E69" s="128">
        <v>0.72569444444444453</v>
      </c>
      <c r="F69" s="133">
        <v>0.5</v>
      </c>
      <c r="G69" s="133">
        <v>0.54166666666666663</v>
      </c>
      <c r="H69" s="134">
        <v>0.53819444444444442</v>
      </c>
      <c r="I69" s="130">
        <f t="shared" si="6"/>
        <v>0.31249999999999994</v>
      </c>
      <c r="J69" s="131">
        <f t="shared" si="0"/>
        <v>7.4999999999999982</v>
      </c>
      <c r="K69" s="132">
        <f t="shared" si="1"/>
        <v>-0.25000000000000178</v>
      </c>
    </row>
    <row r="70" spans="1:11">
      <c r="A70" s="124">
        <v>67</v>
      </c>
      <c r="B70" s="126" t="s">
        <v>73</v>
      </c>
      <c r="C70" s="129">
        <v>0.375</v>
      </c>
      <c r="D70" s="129">
        <v>0.75</v>
      </c>
      <c r="E70" s="128">
        <v>0.74652777777777779</v>
      </c>
      <c r="F70" s="133">
        <v>0.5</v>
      </c>
      <c r="G70" s="133">
        <v>0.54166666666666663</v>
      </c>
      <c r="H70" s="134">
        <v>0.53819444444444442</v>
      </c>
      <c r="I70" s="130">
        <f t="shared" si="6"/>
        <v>0.33333333333333331</v>
      </c>
      <c r="J70" s="131">
        <f t="shared" si="0"/>
        <v>8</v>
      </c>
      <c r="K70" s="132">
        <f t="shared" si="1"/>
        <v>0.25</v>
      </c>
    </row>
    <row r="71" spans="1:11">
      <c r="A71" s="124">
        <v>68</v>
      </c>
      <c r="B71" s="126" t="s">
        <v>78</v>
      </c>
      <c r="C71" s="129">
        <v>0.375</v>
      </c>
      <c r="D71" s="129">
        <v>0.76041666666666663</v>
      </c>
      <c r="E71" s="128">
        <v>0.75694444444444453</v>
      </c>
      <c r="F71" s="133">
        <v>0.5</v>
      </c>
      <c r="G71" s="133">
        <v>0.54166666666666663</v>
      </c>
      <c r="H71" s="134">
        <v>0.53819444444444442</v>
      </c>
      <c r="I71" s="130">
        <f t="shared" si="6"/>
        <v>0.34374999999999994</v>
      </c>
      <c r="J71" s="131">
        <f t="shared" si="0"/>
        <v>8.2499999999999982</v>
      </c>
      <c r="K71" s="132">
        <f t="shared" ref="K71:K110" si="7">J71-$M$2</f>
        <v>0.49999999999999822</v>
      </c>
    </row>
    <row r="72" spans="1:11">
      <c r="A72" s="124">
        <v>69</v>
      </c>
      <c r="B72" s="126" t="s">
        <v>96</v>
      </c>
      <c r="C72" s="129">
        <v>0.375</v>
      </c>
      <c r="D72" s="129">
        <v>0.77083333333333337</v>
      </c>
      <c r="E72" s="128">
        <v>0.76736111111111116</v>
      </c>
      <c r="F72" s="133">
        <v>0.5</v>
      </c>
      <c r="G72" s="133">
        <v>0.54166666666666663</v>
      </c>
      <c r="H72" s="134">
        <v>0.53819444444444442</v>
      </c>
      <c r="I72" s="130">
        <f>D72-C72-$L$2</f>
        <v>0.35416666666666669</v>
      </c>
      <c r="J72" s="131">
        <f t="shared" si="0"/>
        <v>8.5</v>
      </c>
      <c r="K72" s="132">
        <f t="shared" si="7"/>
        <v>0.75</v>
      </c>
    </row>
    <row r="73" spans="1:11">
      <c r="A73" s="124">
        <v>70</v>
      </c>
      <c r="B73" s="126" t="s">
        <v>163</v>
      </c>
      <c r="C73" s="129">
        <v>0.375</v>
      </c>
      <c r="D73" s="129">
        <v>0.79166666666666663</v>
      </c>
      <c r="E73" s="128">
        <v>0.78819444444444453</v>
      </c>
      <c r="F73" s="133">
        <v>0.5</v>
      </c>
      <c r="G73" s="133">
        <v>0.54166666666666663</v>
      </c>
      <c r="H73" s="134">
        <v>0.53819444444444442</v>
      </c>
      <c r="I73" s="130">
        <f t="shared" si="6"/>
        <v>0.37499999999999994</v>
      </c>
      <c r="J73" s="131">
        <f t="shared" si="0"/>
        <v>8.9999999999999982</v>
      </c>
      <c r="K73" s="132">
        <f t="shared" si="7"/>
        <v>1.2499999999999982</v>
      </c>
    </row>
    <row r="74" spans="1:11">
      <c r="A74" s="124">
        <v>71</v>
      </c>
      <c r="B74" s="126" t="s">
        <v>173</v>
      </c>
      <c r="C74" s="129">
        <v>0.375</v>
      </c>
      <c r="D74" s="129">
        <v>0.83333333333333337</v>
      </c>
      <c r="E74" s="128">
        <v>0.82986111111111116</v>
      </c>
      <c r="F74" s="133">
        <v>0.5</v>
      </c>
      <c r="G74" s="133">
        <v>0.54166666666666663</v>
      </c>
      <c r="H74" s="134">
        <v>0.53819444444444442</v>
      </c>
      <c r="I74" s="130">
        <f t="shared" si="6"/>
        <v>0.41666666666666669</v>
      </c>
      <c r="J74" s="131">
        <f t="shared" si="0"/>
        <v>10</v>
      </c>
      <c r="K74" s="132">
        <f t="shared" si="7"/>
        <v>2.25</v>
      </c>
    </row>
    <row r="75" spans="1:11">
      <c r="A75" s="124">
        <v>72</v>
      </c>
      <c r="B75" s="126" t="s">
        <v>174</v>
      </c>
      <c r="C75" s="129">
        <v>0.375</v>
      </c>
      <c r="D75" s="129">
        <v>0.875</v>
      </c>
      <c r="E75" s="128">
        <v>0.87152777777777779</v>
      </c>
      <c r="F75" s="133">
        <v>0.5</v>
      </c>
      <c r="G75" s="133">
        <v>0.54166666666666663</v>
      </c>
      <c r="H75" s="134">
        <v>0.53819444444444442</v>
      </c>
      <c r="I75" s="130">
        <f t="shared" si="6"/>
        <v>0.45833333333333331</v>
      </c>
      <c r="J75" s="131">
        <f t="shared" si="0"/>
        <v>11</v>
      </c>
      <c r="K75" s="132">
        <f t="shared" si="7"/>
        <v>3.25</v>
      </c>
    </row>
    <row r="76" spans="1:11">
      <c r="A76" s="124">
        <v>73</v>
      </c>
      <c r="B76" s="126" t="s">
        <v>30</v>
      </c>
      <c r="C76" s="129">
        <v>0.54166666666666663</v>
      </c>
      <c r="D76" s="129">
        <v>0.66666666666666663</v>
      </c>
      <c r="E76" s="128">
        <v>0.66319444444444442</v>
      </c>
      <c r="F76" s="129" t="s">
        <v>66</v>
      </c>
      <c r="G76" s="129" t="s">
        <v>66</v>
      </c>
      <c r="H76" s="128" t="s">
        <v>66</v>
      </c>
      <c r="I76" s="130">
        <f>D76-C76</f>
        <v>0.125</v>
      </c>
      <c r="J76" s="131">
        <f t="shared" si="0"/>
        <v>3</v>
      </c>
      <c r="K76" s="132">
        <f t="shared" si="7"/>
        <v>-4.75</v>
      </c>
    </row>
    <row r="77" spans="1:11">
      <c r="A77" s="124">
        <v>74</v>
      </c>
      <c r="B77" s="126" t="s">
        <v>45</v>
      </c>
      <c r="C77" s="129">
        <v>0.54166666666666663</v>
      </c>
      <c r="D77" s="129">
        <v>0.70833333333333337</v>
      </c>
      <c r="E77" s="128">
        <v>0.70486111111111116</v>
      </c>
      <c r="F77" s="129" t="s">
        <v>66</v>
      </c>
      <c r="G77" s="129" t="s">
        <v>66</v>
      </c>
      <c r="H77" s="128" t="s">
        <v>66</v>
      </c>
      <c r="I77" s="130">
        <f>D77-C77</f>
        <v>0.16666666666666674</v>
      </c>
      <c r="J77" s="131">
        <f t="shared" si="0"/>
        <v>4.0000000000000018</v>
      </c>
      <c r="K77" s="132">
        <f t="shared" si="7"/>
        <v>-3.7499999999999982</v>
      </c>
    </row>
    <row r="78" spans="1:11">
      <c r="A78" s="124">
        <v>75</v>
      </c>
      <c r="B78" s="126" t="s">
        <v>46</v>
      </c>
      <c r="C78" s="129">
        <v>0.54166666666666663</v>
      </c>
      <c r="D78" s="129">
        <v>0.71875</v>
      </c>
      <c r="E78" s="128">
        <v>0.71527777777777779</v>
      </c>
      <c r="F78" s="129" t="s">
        <v>66</v>
      </c>
      <c r="G78" s="129" t="s">
        <v>66</v>
      </c>
      <c r="H78" s="128" t="s">
        <v>66</v>
      </c>
      <c r="I78" s="130">
        <f>D78-C78</f>
        <v>0.17708333333333337</v>
      </c>
      <c r="J78" s="131">
        <f>I78*24</f>
        <v>4.2500000000000009</v>
      </c>
      <c r="K78" s="132">
        <f>J78-$M$2</f>
        <v>-3.4999999999999991</v>
      </c>
    </row>
    <row r="79" spans="1:11">
      <c r="A79" s="124">
        <v>76</v>
      </c>
      <c r="B79" s="126" t="s">
        <v>47</v>
      </c>
      <c r="C79" s="129">
        <v>0.54166666666666663</v>
      </c>
      <c r="D79" s="129">
        <v>0.72916666666666663</v>
      </c>
      <c r="E79" s="128">
        <v>0.72569444444444453</v>
      </c>
      <c r="F79" s="129" t="s">
        <v>66</v>
      </c>
      <c r="G79" s="129" t="s">
        <v>66</v>
      </c>
      <c r="H79" s="128" t="s">
        <v>66</v>
      </c>
      <c r="I79" s="130">
        <f t="shared" ref="I79:I91" si="8">D79-C79</f>
        <v>0.1875</v>
      </c>
      <c r="J79" s="131">
        <f t="shared" ref="J79:J111" si="9">I79*24</f>
        <v>4.5</v>
      </c>
      <c r="K79" s="132">
        <f t="shared" si="7"/>
        <v>-3.25</v>
      </c>
    </row>
    <row r="80" spans="1:11">
      <c r="A80" s="124">
        <v>77</v>
      </c>
      <c r="B80" s="126" t="s">
        <v>48</v>
      </c>
      <c r="C80" s="129">
        <v>0.54166666666666663</v>
      </c>
      <c r="D80" s="129">
        <v>0.75</v>
      </c>
      <c r="E80" s="128">
        <v>0.74652777777777779</v>
      </c>
      <c r="F80" s="129" t="s">
        <v>66</v>
      </c>
      <c r="G80" s="129" t="s">
        <v>66</v>
      </c>
      <c r="H80" s="128" t="s">
        <v>66</v>
      </c>
      <c r="I80" s="130">
        <f t="shared" si="8"/>
        <v>0.20833333333333337</v>
      </c>
      <c r="J80" s="131">
        <f t="shared" si="9"/>
        <v>5.0000000000000009</v>
      </c>
      <c r="K80" s="132">
        <f t="shared" si="7"/>
        <v>-2.7499999999999991</v>
      </c>
    </row>
    <row r="81" spans="1:11">
      <c r="A81" s="124">
        <v>78</v>
      </c>
      <c r="B81" s="126" t="s">
        <v>94</v>
      </c>
      <c r="C81" s="129">
        <v>0.54166666666666663</v>
      </c>
      <c r="D81" s="129">
        <v>0.76041666666666663</v>
      </c>
      <c r="E81" s="128">
        <v>0.75694444444444453</v>
      </c>
      <c r="F81" s="129" t="s">
        <v>66</v>
      </c>
      <c r="G81" s="129" t="s">
        <v>66</v>
      </c>
      <c r="H81" s="128" t="s">
        <v>66</v>
      </c>
      <c r="I81" s="130">
        <f t="shared" si="8"/>
        <v>0.21875</v>
      </c>
      <c r="J81" s="131">
        <f t="shared" si="9"/>
        <v>5.25</v>
      </c>
      <c r="K81" s="132">
        <f t="shared" si="7"/>
        <v>-2.5</v>
      </c>
    </row>
    <row r="82" spans="1:11">
      <c r="A82" s="124">
        <v>79</v>
      </c>
      <c r="B82" s="126" t="s">
        <v>95</v>
      </c>
      <c r="C82" s="129">
        <v>0.54166666666666663</v>
      </c>
      <c r="D82" s="129">
        <v>0.77083333333333337</v>
      </c>
      <c r="E82" s="128">
        <v>0.76736111111111116</v>
      </c>
      <c r="F82" s="129" t="s">
        <v>66</v>
      </c>
      <c r="G82" s="129" t="s">
        <v>66</v>
      </c>
      <c r="H82" s="128" t="s">
        <v>66</v>
      </c>
      <c r="I82" s="130">
        <f t="shared" si="8"/>
        <v>0.22916666666666674</v>
      </c>
      <c r="J82" s="131">
        <f t="shared" si="9"/>
        <v>5.5000000000000018</v>
      </c>
      <c r="K82" s="132">
        <f t="shared" si="7"/>
        <v>-2.2499999999999982</v>
      </c>
    </row>
    <row r="83" spans="1:11">
      <c r="A83" s="124">
        <v>80</v>
      </c>
      <c r="B83" s="126" t="s">
        <v>164</v>
      </c>
      <c r="C83" s="129">
        <v>0.54166666666666663</v>
      </c>
      <c r="D83" s="129">
        <v>0.79166666666666663</v>
      </c>
      <c r="E83" s="128">
        <v>0.78819444444444453</v>
      </c>
      <c r="F83" s="129" t="s">
        <v>66</v>
      </c>
      <c r="G83" s="129" t="s">
        <v>66</v>
      </c>
      <c r="H83" s="128" t="s">
        <v>66</v>
      </c>
      <c r="I83" s="130">
        <f t="shared" si="8"/>
        <v>0.25</v>
      </c>
      <c r="J83" s="131">
        <f t="shared" si="9"/>
        <v>6</v>
      </c>
      <c r="K83" s="132">
        <f t="shared" si="7"/>
        <v>-1.75</v>
      </c>
    </row>
    <row r="84" spans="1:11">
      <c r="A84" s="124">
        <v>81</v>
      </c>
      <c r="B84" s="126" t="s">
        <v>175</v>
      </c>
      <c r="C84" s="129">
        <v>0.54166666666666663</v>
      </c>
      <c r="D84" s="129">
        <v>0.83333333333333337</v>
      </c>
      <c r="E84" s="128">
        <v>0.82986111111111116</v>
      </c>
      <c r="F84" s="133">
        <v>0.70833333333333337</v>
      </c>
      <c r="G84" s="133">
        <v>0.75</v>
      </c>
      <c r="H84" s="134">
        <v>0.74652777777777779</v>
      </c>
      <c r="I84" s="130">
        <f>D84-C84-$L$2</f>
        <v>0.25000000000000006</v>
      </c>
      <c r="J84" s="131">
        <f t="shared" si="9"/>
        <v>6.0000000000000018</v>
      </c>
      <c r="K84" s="132">
        <f t="shared" si="7"/>
        <v>-1.7499999999999982</v>
      </c>
    </row>
    <row r="85" spans="1:11">
      <c r="A85" s="124">
        <v>82</v>
      </c>
      <c r="B85" s="126" t="s">
        <v>176</v>
      </c>
      <c r="C85" s="129">
        <v>0.54166666666666663</v>
      </c>
      <c r="D85" s="129">
        <v>0.875</v>
      </c>
      <c r="E85" s="128">
        <v>0.87152777777777779</v>
      </c>
      <c r="F85" s="133">
        <v>0.70833333333333337</v>
      </c>
      <c r="G85" s="133">
        <v>0.75</v>
      </c>
      <c r="H85" s="134">
        <v>0.74652777777777779</v>
      </c>
      <c r="I85" s="130">
        <f>D85-C85-$L$2</f>
        <v>0.29166666666666669</v>
      </c>
      <c r="J85" s="131">
        <f t="shared" si="9"/>
        <v>7</v>
      </c>
      <c r="K85" s="132">
        <f t="shared" si="7"/>
        <v>-0.75</v>
      </c>
    </row>
    <row r="86" spans="1:11">
      <c r="A86" s="124">
        <v>83</v>
      </c>
      <c r="B86" s="126" t="s">
        <v>44</v>
      </c>
      <c r="C86" s="129">
        <v>0.58333333333333337</v>
      </c>
      <c r="D86" s="129">
        <v>0.70833333333333337</v>
      </c>
      <c r="E86" s="128">
        <v>0.70486111111111116</v>
      </c>
      <c r="F86" s="129" t="s">
        <v>66</v>
      </c>
      <c r="G86" s="129" t="s">
        <v>66</v>
      </c>
      <c r="H86" s="128" t="s">
        <v>66</v>
      </c>
      <c r="I86" s="130">
        <f t="shared" si="8"/>
        <v>0.125</v>
      </c>
      <c r="J86" s="131">
        <f t="shared" si="9"/>
        <v>3</v>
      </c>
      <c r="K86" s="132">
        <f t="shared" si="7"/>
        <v>-4.75</v>
      </c>
    </row>
    <row r="87" spans="1:11">
      <c r="A87" s="124">
        <v>84</v>
      </c>
      <c r="B87" s="126" t="s">
        <v>49</v>
      </c>
      <c r="C87" s="129">
        <v>0.58333333333333337</v>
      </c>
      <c r="D87" s="129">
        <v>0.71875</v>
      </c>
      <c r="E87" s="128">
        <v>0.71527777777777779</v>
      </c>
      <c r="F87" s="129" t="s">
        <v>66</v>
      </c>
      <c r="G87" s="129" t="s">
        <v>66</v>
      </c>
      <c r="H87" s="128" t="s">
        <v>66</v>
      </c>
      <c r="I87" s="130">
        <f t="shared" si="8"/>
        <v>0.13541666666666663</v>
      </c>
      <c r="J87" s="131">
        <f t="shared" si="9"/>
        <v>3.2499999999999991</v>
      </c>
      <c r="K87" s="132">
        <f t="shared" si="7"/>
        <v>-4.5000000000000009</v>
      </c>
    </row>
    <row r="88" spans="1:11">
      <c r="A88" s="124">
        <v>85</v>
      </c>
      <c r="B88" s="126" t="s">
        <v>50</v>
      </c>
      <c r="C88" s="129">
        <v>0.58333333333333337</v>
      </c>
      <c r="D88" s="129">
        <v>0.72916666666666663</v>
      </c>
      <c r="E88" s="128">
        <v>0.72569444444444453</v>
      </c>
      <c r="F88" s="129" t="s">
        <v>66</v>
      </c>
      <c r="G88" s="129" t="s">
        <v>66</v>
      </c>
      <c r="H88" s="128" t="s">
        <v>66</v>
      </c>
      <c r="I88" s="130">
        <f t="shared" si="8"/>
        <v>0.14583333333333326</v>
      </c>
      <c r="J88" s="131">
        <f t="shared" si="9"/>
        <v>3.4999999999999982</v>
      </c>
      <c r="K88" s="132">
        <f t="shared" si="7"/>
        <v>-4.2500000000000018</v>
      </c>
    </row>
    <row r="89" spans="1:11">
      <c r="A89" s="124">
        <v>86</v>
      </c>
      <c r="B89" s="126" t="s">
        <v>70</v>
      </c>
      <c r="C89" s="129">
        <v>0.58333333333333337</v>
      </c>
      <c r="D89" s="129">
        <v>0.75</v>
      </c>
      <c r="E89" s="128">
        <v>0.74652777777777779</v>
      </c>
      <c r="F89" s="129" t="s">
        <v>66</v>
      </c>
      <c r="G89" s="129" t="s">
        <v>66</v>
      </c>
      <c r="H89" s="128" t="s">
        <v>66</v>
      </c>
      <c r="I89" s="130">
        <f t="shared" si="8"/>
        <v>0.16666666666666663</v>
      </c>
      <c r="J89" s="131">
        <f t="shared" si="9"/>
        <v>3.9999999999999991</v>
      </c>
      <c r="K89" s="132">
        <f t="shared" si="7"/>
        <v>-3.7500000000000009</v>
      </c>
    </row>
    <row r="90" spans="1:11">
      <c r="A90" s="124">
        <v>87</v>
      </c>
      <c r="B90" s="126" t="s">
        <v>92</v>
      </c>
      <c r="C90" s="129">
        <v>0.58333333333333337</v>
      </c>
      <c r="D90" s="129">
        <v>0.76041666666666663</v>
      </c>
      <c r="E90" s="128">
        <v>0.75694444444444453</v>
      </c>
      <c r="F90" s="129" t="s">
        <v>66</v>
      </c>
      <c r="G90" s="129" t="s">
        <v>66</v>
      </c>
      <c r="H90" s="128" t="s">
        <v>66</v>
      </c>
      <c r="I90" s="130">
        <f t="shared" si="8"/>
        <v>0.17708333333333326</v>
      </c>
      <c r="J90" s="131">
        <f t="shared" si="9"/>
        <v>4.2499999999999982</v>
      </c>
      <c r="K90" s="132">
        <f t="shared" si="7"/>
        <v>-3.5000000000000018</v>
      </c>
    </row>
    <row r="91" spans="1:11">
      <c r="A91" s="124">
        <v>88</v>
      </c>
      <c r="B91" s="126" t="s">
        <v>93</v>
      </c>
      <c r="C91" s="129">
        <v>0.58333333333333337</v>
      </c>
      <c r="D91" s="129">
        <v>0.77083333333333337</v>
      </c>
      <c r="E91" s="128">
        <v>0.76736111111111116</v>
      </c>
      <c r="F91" s="129" t="s">
        <v>66</v>
      </c>
      <c r="G91" s="129" t="s">
        <v>66</v>
      </c>
      <c r="H91" s="128" t="s">
        <v>66</v>
      </c>
      <c r="I91" s="130">
        <f t="shared" si="8"/>
        <v>0.1875</v>
      </c>
      <c r="J91" s="131">
        <f t="shared" si="9"/>
        <v>4.5</v>
      </c>
      <c r="K91" s="132">
        <f t="shared" si="7"/>
        <v>-3.25</v>
      </c>
    </row>
    <row r="92" spans="1:11">
      <c r="A92" s="124">
        <v>89</v>
      </c>
      <c r="B92" s="126" t="s">
        <v>165</v>
      </c>
      <c r="C92" s="129">
        <v>0.58333333333333337</v>
      </c>
      <c r="D92" s="129">
        <v>0.79166666666666663</v>
      </c>
      <c r="E92" s="128">
        <v>0.78819444444444453</v>
      </c>
      <c r="F92" s="129" t="s">
        <v>66</v>
      </c>
      <c r="G92" s="129" t="s">
        <v>66</v>
      </c>
      <c r="H92" s="128" t="s">
        <v>66</v>
      </c>
      <c r="I92" s="130">
        <f>D92-C92</f>
        <v>0.20833333333333326</v>
      </c>
      <c r="J92" s="131">
        <f t="shared" si="9"/>
        <v>4.9999999999999982</v>
      </c>
      <c r="K92" s="132">
        <f t="shared" si="7"/>
        <v>-2.7500000000000018</v>
      </c>
    </row>
    <row r="93" spans="1:11">
      <c r="A93" s="124">
        <v>90</v>
      </c>
      <c r="B93" s="126" t="s">
        <v>177</v>
      </c>
      <c r="C93" s="129">
        <v>0.58333333333333337</v>
      </c>
      <c r="D93" s="129">
        <v>0.83333333333333337</v>
      </c>
      <c r="E93" s="128">
        <v>0.82986111111111116</v>
      </c>
      <c r="F93" s="129" t="s">
        <v>66</v>
      </c>
      <c r="G93" s="129" t="s">
        <v>66</v>
      </c>
      <c r="H93" s="128" t="s">
        <v>66</v>
      </c>
      <c r="I93" s="130">
        <f t="shared" ref="I93:I111" si="10">D93-C93</f>
        <v>0.25</v>
      </c>
      <c r="J93" s="131">
        <f t="shared" si="9"/>
        <v>6</v>
      </c>
      <c r="K93" s="132">
        <f t="shared" si="7"/>
        <v>-1.75</v>
      </c>
    </row>
    <row r="94" spans="1:11">
      <c r="A94" s="124">
        <v>91</v>
      </c>
      <c r="B94" s="126" t="s">
        <v>178</v>
      </c>
      <c r="C94" s="129">
        <v>0.58333333333333337</v>
      </c>
      <c r="D94" s="129">
        <v>0.875</v>
      </c>
      <c r="E94" s="128">
        <v>0.87152777777777779</v>
      </c>
      <c r="F94" s="133">
        <v>0.70833333333333337</v>
      </c>
      <c r="G94" s="133">
        <v>0.75</v>
      </c>
      <c r="H94" s="134">
        <v>0.74652777777777779</v>
      </c>
      <c r="I94" s="130">
        <f>D94-C94-$L$2</f>
        <v>0.24999999999999997</v>
      </c>
      <c r="J94" s="131">
        <f t="shared" si="9"/>
        <v>5.9999999999999991</v>
      </c>
      <c r="K94" s="132">
        <f t="shared" si="7"/>
        <v>-1.7500000000000009</v>
      </c>
    </row>
    <row r="95" spans="1:11">
      <c r="A95" s="124">
        <v>92</v>
      </c>
      <c r="B95" s="126" t="s">
        <v>51</v>
      </c>
      <c r="C95" s="129">
        <v>0.625</v>
      </c>
      <c r="D95" s="129">
        <v>0.71875</v>
      </c>
      <c r="E95" s="128">
        <v>0.71527777777777779</v>
      </c>
      <c r="F95" s="129" t="s">
        <v>66</v>
      </c>
      <c r="G95" s="129" t="s">
        <v>66</v>
      </c>
      <c r="H95" s="128" t="s">
        <v>66</v>
      </c>
      <c r="I95" s="130">
        <f t="shared" si="10"/>
        <v>9.375E-2</v>
      </c>
      <c r="J95" s="131">
        <f t="shared" si="9"/>
        <v>2.25</v>
      </c>
      <c r="K95" s="132">
        <f t="shared" si="7"/>
        <v>-5.5</v>
      </c>
    </row>
    <row r="96" spans="1:11">
      <c r="A96" s="124">
        <v>93</v>
      </c>
      <c r="B96" s="126" t="s">
        <v>52</v>
      </c>
      <c r="C96" s="129">
        <v>0.625</v>
      </c>
      <c r="D96" s="129">
        <v>0.72916666666666663</v>
      </c>
      <c r="E96" s="128">
        <v>0.72569444444444453</v>
      </c>
      <c r="F96" s="129" t="s">
        <v>66</v>
      </c>
      <c r="G96" s="129" t="s">
        <v>66</v>
      </c>
      <c r="H96" s="128" t="s">
        <v>66</v>
      </c>
      <c r="I96" s="130">
        <f t="shared" si="10"/>
        <v>0.10416666666666663</v>
      </c>
      <c r="J96" s="131">
        <f t="shared" si="9"/>
        <v>2.4999999999999991</v>
      </c>
      <c r="K96" s="132">
        <f t="shared" si="7"/>
        <v>-5.2500000000000009</v>
      </c>
    </row>
    <row r="97" spans="1:11">
      <c r="A97" s="124">
        <v>94</v>
      </c>
      <c r="B97" s="126" t="s">
        <v>53</v>
      </c>
      <c r="C97" s="129">
        <v>0.625</v>
      </c>
      <c r="D97" s="129">
        <v>0.75</v>
      </c>
      <c r="E97" s="128">
        <v>0.74652777777777779</v>
      </c>
      <c r="F97" s="129" t="s">
        <v>66</v>
      </c>
      <c r="G97" s="129" t="s">
        <v>66</v>
      </c>
      <c r="H97" s="128" t="s">
        <v>66</v>
      </c>
      <c r="I97" s="130">
        <f t="shared" si="10"/>
        <v>0.125</v>
      </c>
      <c r="J97" s="131">
        <f t="shared" si="9"/>
        <v>3</v>
      </c>
      <c r="K97" s="132">
        <f t="shared" si="7"/>
        <v>-4.75</v>
      </c>
    </row>
    <row r="98" spans="1:11">
      <c r="A98" s="124">
        <v>95</v>
      </c>
      <c r="B98" s="126" t="s">
        <v>90</v>
      </c>
      <c r="C98" s="129">
        <v>0.625</v>
      </c>
      <c r="D98" s="129">
        <v>0.76041666666666663</v>
      </c>
      <c r="E98" s="128">
        <v>0.75694444444444453</v>
      </c>
      <c r="F98" s="129" t="s">
        <v>66</v>
      </c>
      <c r="G98" s="129" t="s">
        <v>66</v>
      </c>
      <c r="H98" s="128" t="s">
        <v>66</v>
      </c>
      <c r="I98" s="130">
        <f t="shared" si="10"/>
        <v>0.13541666666666663</v>
      </c>
      <c r="J98" s="131">
        <f t="shared" si="9"/>
        <v>3.2499999999999991</v>
      </c>
      <c r="K98" s="132">
        <f t="shared" si="7"/>
        <v>-4.5000000000000009</v>
      </c>
    </row>
    <row r="99" spans="1:11">
      <c r="A99" s="124">
        <v>96</v>
      </c>
      <c r="B99" s="126" t="s">
        <v>91</v>
      </c>
      <c r="C99" s="129">
        <v>0.625</v>
      </c>
      <c r="D99" s="129">
        <v>0.77083333333333337</v>
      </c>
      <c r="E99" s="128">
        <v>0.76736111111111116</v>
      </c>
      <c r="F99" s="129" t="s">
        <v>66</v>
      </c>
      <c r="G99" s="129" t="s">
        <v>66</v>
      </c>
      <c r="H99" s="128" t="s">
        <v>66</v>
      </c>
      <c r="I99" s="130">
        <f t="shared" si="10"/>
        <v>0.14583333333333337</v>
      </c>
      <c r="J99" s="131">
        <f t="shared" si="9"/>
        <v>3.5000000000000009</v>
      </c>
      <c r="K99" s="132">
        <f t="shared" si="7"/>
        <v>-4.2499999999999991</v>
      </c>
    </row>
    <row r="100" spans="1:11">
      <c r="A100" s="124">
        <v>97</v>
      </c>
      <c r="B100" s="126" t="s">
        <v>166</v>
      </c>
      <c r="C100" s="129">
        <v>0.625</v>
      </c>
      <c r="D100" s="129">
        <v>0.79166666666666663</v>
      </c>
      <c r="E100" s="128">
        <v>0.78819444444444453</v>
      </c>
      <c r="F100" s="129" t="s">
        <v>66</v>
      </c>
      <c r="G100" s="129" t="s">
        <v>66</v>
      </c>
      <c r="H100" s="128" t="s">
        <v>66</v>
      </c>
      <c r="I100" s="130">
        <f t="shared" si="10"/>
        <v>0.16666666666666663</v>
      </c>
      <c r="J100" s="131">
        <f t="shared" si="9"/>
        <v>3.9999999999999991</v>
      </c>
      <c r="K100" s="132">
        <f t="shared" si="7"/>
        <v>-3.7500000000000009</v>
      </c>
    </row>
    <row r="101" spans="1:11">
      <c r="A101" s="124">
        <v>98</v>
      </c>
      <c r="B101" s="126" t="s">
        <v>179</v>
      </c>
      <c r="C101" s="129">
        <v>0.625</v>
      </c>
      <c r="D101" s="129">
        <v>0.83333333333333337</v>
      </c>
      <c r="E101" s="128">
        <v>0.82986111111111116</v>
      </c>
      <c r="F101" s="129" t="s">
        <v>66</v>
      </c>
      <c r="G101" s="129" t="s">
        <v>66</v>
      </c>
      <c r="H101" s="128" t="s">
        <v>66</v>
      </c>
      <c r="I101" s="130">
        <f t="shared" si="10"/>
        <v>0.20833333333333337</v>
      </c>
      <c r="J101" s="131">
        <f t="shared" si="9"/>
        <v>5.0000000000000009</v>
      </c>
      <c r="K101" s="132">
        <f t="shared" si="7"/>
        <v>-2.7499999999999991</v>
      </c>
    </row>
    <row r="102" spans="1:11">
      <c r="A102" s="124">
        <v>99</v>
      </c>
      <c r="B102" s="126" t="s">
        <v>180</v>
      </c>
      <c r="C102" s="129">
        <v>0.625</v>
      </c>
      <c r="D102" s="129">
        <v>0.875</v>
      </c>
      <c r="E102" s="128">
        <v>0.87152777777777779</v>
      </c>
      <c r="F102" s="129" t="s">
        <v>66</v>
      </c>
      <c r="G102" s="129" t="s">
        <v>66</v>
      </c>
      <c r="H102" s="128" t="s">
        <v>66</v>
      </c>
      <c r="I102" s="130">
        <f t="shared" si="10"/>
        <v>0.25</v>
      </c>
      <c r="J102" s="131">
        <f t="shared" si="9"/>
        <v>6</v>
      </c>
      <c r="K102" s="132">
        <f t="shared" si="7"/>
        <v>-1.75</v>
      </c>
    </row>
    <row r="103" spans="1:11">
      <c r="A103" s="124">
        <v>100</v>
      </c>
      <c r="B103" s="126" t="s">
        <v>54</v>
      </c>
      <c r="C103" s="129">
        <v>0.66666666666666663</v>
      </c>
      <c r="D103" s="129">
        <v>0.71875</v>
      </c>
      <c r="E103" s="128">
        <v>0.71527777777777779</v>
      </c>
      <c r="F103" s="129" t="s">
        <v>66</v>
      </c>
      <c r="G103" s="129" t="s">
        <v>66</v>
      </c>
      <c r="H103" s="128" t="s">
        <v>66</v>
      </c>
      <c r="I103" s="130">
        <f t="shared" si="10"/>
        <v>5.208333333333337E-2</v>
      </c>
      <c r="J103" s="131">
        <f t="shared" si="9"/>
        <v>1.2500000000000009</v>
      </c>
      <c r="K103" s="132">
        <f t="shared" si="7"/>
        <v>-6.4999999999999991</v>
      </c>
    </row>
    <row r="104" spans="1:11">
      <c r="A104" s="124">
        <v>101</v>
      </c>
      <c r="B104" s="126" t="s">
        <v>55</v>
      </c>
      <c r="C104" s="129">
        <v>0.66666666666666663</v>
      </c>
      <c r="D104" s="129">
        <v>0.75</v>
      </c>
      <c r="E104" s="128">
        <v>0.74652777777777779</v>
      </c>
      <c r="F104" s="129" t="s">
        <v>66</v>
      </c>
      <c r="G104" s="129" t="s">
        <v>66</v>
      </c>
      <c r="H104" s="128" t="s">
        <v>66</v>
      </c>
      <c r="I104" s="130">
        <f t="shared" si="10"/>
        <v>8.333333333333337E-2</v>
      </c>
      <c r="J104" s="131">
        <f t="shared" si="9"/>
        <v>2.0000000000000009</v>
      </c>
      <c r="K104" s="132">
        <f t="shared" si="7"/>
        <v>-5.7499999999999991</v>
      </c>
    </row>
    <row r="105" spans="1:11">
      <c r="A105" s="124">
        <v>102</v>
      </c>
      <c r="B105" s="126" t="s">
        <v>56</v>
      </c>
      <c r="C105" s="129">
        <v>0.66666666666666663</v>
      </c>
      <c r="D105" s="129">
        <v>0.79166666666666663</v>
      </c>
      <c r="E105" s="128">
        <v>0.78819444444444453</v>
      </c>
      <c r="F105" s="129" t="s">
        <v>66</v>
      </c>
      <c r="G105" s="129" t="s">
        <v>66</v>
      </c>
      <c r="H105" s="128" t="s">
        <v>66</v>
      </c>
      <c r="I105" s="130">
        <f t="shared" si="10"/>
        <v>0.125</v>
      </c>
      <c r="J105" s="131">
        <f t="shared" si="9"/>
        <v>3</v>
      </c>
      <c r="K105" s="132">
        <f t="shared" si="7"/>
        <v>-4.75</v>
      </c>
    </row>
    <row r="106" spans="1:11">
      <c r="A106" s="124">
        <v>103</v>
      </c>
      <c r="B106" s="126" t="s">
        <v>88</v>
      </c>
      <c r="C106" s="129">
        <v>0.66666666666666663</v>
      </c>
      <c r="D106" s="129">
        <v>0.83333333333333337</v>
      </c>
      <c r="E106" s="128">
        <v>0.82986111111111116</v>
      </c>
      <c r="F106" s="129" t="s">
        <v>66</v>
      </c>
      <c r="G106" s="129" t="s">
        <v>66</v>
      </c>
      <c r="H106" s="128" t="s">
        <v>66</v>
      </c>
      <c r="I106" s="130">
        <f t="shared" si="10"/>
        <v>0.16666666666666674</v>
      </c>
      <c r="J106" s="131">
        <f t="shared" si="9"/>
        <v>4.0000000000000018</v>
      </c>
      <c r="K106" s="132">
        <f t="shared" si="7"/>
        <v>-3.7499999999999982</v>
      </c>
    </row>
    <row r="107" spans="1:11">
      <c r="A107" s="124">
        <v>104</v>
      </c>
      <c r="B107" s="126" t="s">
        <v>89</v>
      </c>
      <c r="C107" s="129">
        <v>0.66666666666666663</v>
      </c>
      <c r="D107" s="129">
        <v>0.875</v>
      </c>
      <c r="E107" s="128">
        <v>0.87152777777777779</v>
      </c>
      <c r="F107" s="129" t="s">
        <v>66</v>
      </c>
      <c r="G107" s="129" t="s">
        <v>66</v>
      </c>
      <c r="H107" s="128" t="s">
        <v>66</v>
      </c>
      <c r="I107" s="130">
        <f t="shared" si="10"/>
        <v>0.20833333333333337</v>
      </c>
      <c r="J107" s="131">
        <f t="shared" si="9"/>
        <v>5.0000000000000009</v>
      </c>
      <c r="K107" s="132">
        <f t="shared" si="7"/>
        <v>-2.7499999999999991</v>
      </c>
    </row>
    <row r="108" spans="1:11">
      <c r="A108" s="124">
        <v>105</v>
      </c>
      <c r="B108" s="126" t="s">
        <v>57</v>
      </c>
      <c r="C108" s="129">
        <v>0.70833333333333337</v>
      </c>
      <c r="D108" s="129">
        <v>0.75</v>
      </c>
      <c r="E108" s="128">
        <v>0.74652777777777779</v>
      </c>
      <c r="F108" s="129" t="s">
        <v>66</v>
      </c>
      <c r="G108" s="129" t="s">
        <v>66</v>
      </c>
      <c r="H108" s="128" t="s">
        <v>66</v>
      </c>
      <c r="I108" s="130">
        <f t="shared" si="10"/>
        <v>4.166666666666663E-2</v>
      </c>
      <c r="J108" s="131">
        <f t="shared" si="9"/>
        <v>0.99999999999999911</v>
      </c>
      <c r="K108" s="132">
        <f t="shared" si="7"/>
        <v>-6.7500000000000009</v>
      </c>
    </row>
    <row r="109" spans="1:11">
      <c r="A109" s="124">
        <v>106</v>
      </c>
      <c r="B109" s="126" t="s">
        <v>58</v>
      </c>
      <c r="C109" s="129">
        <v>0.70833333333333337</v>
      </c>
      <c r="D109" s="129">
        <v>0.79166666666666663</v>
      </c>
      <c r="E109" s="128">
        <v>0.78819444444444453</v>
      </c>
      <c r="F109" s="129" t="s">
        <v>66</v>
      </c>
      <c r="G109" s="129" t="s">
        <v>66</v>
      </c>
      <c r="H109" s="128" t="s">
        <v>66</v>
      </c>
      <c r="I109" s="130">
        <f t="shared" si="10"/>
        <v>8.3333333333333259E-2</v>
      </c>
      <c r="J109" s="131">
        <f t="shared" si="9"/>
        <v>1.9999999999999982</v>
      </c>
      <c r="K109" s="132">
        <f t="shared" si="7"/>
        <v>-5.7500000000000018</v>
      </c>
    </row>
    <row r="110" spans="1:11">
      <c r="A110" s="124">
        <v>107</v>
      </c>
      <c r="B110" s="126" t="s">
        <v>59</v>
      </c>
      <c r="C110" s="129">
        <v>0.70833333333333337</v>
      </c>
      <c r="D110" s="129">
        <v>0.83333333333333337</v>
      </c>
      <c r="E110" s="128">
        <v>0.82986111111111116</v>
      </c>
      <c r="F110" s="129" t="s">
        <v>66</v>
      </c>
      <c r="G110" s="129" t="s">
        <v>66</v>
      </c>
      <c r="H110" s="128" t="s">
        <v>66</v>
      </c>
      <c r="I110" s="130">
        <f t="shared" si="10"/>
        <v>0.125</v>
      </c>
      <c r="J110" s="131">
        <f t="shared" si="9"/>
        <v>3</v>
      </c>
      <c r="K110" s="132">
        <f t="shared" si="7"/>
        <v>-4.75</v>
      </c>
    </row>
    <row r="111" spans="1:11">
      <c r="A111" s="124">
        <v>108</v>
      </c>
      <c r="B111" s="126" t="s">
        <v>81</v>
      </c>
      <c r="C111" s="129">
        <v>0.70833333333333337</v>
      </c>
      <c r="D111" s="129">
        <v>0.875</v>
      </c>
      <c r="E111" s="128">
        <v>0.87152777777777779</v>
      </c>
      <c r="F111" s="129" t="s">
        <v>66</v>
      </c>
      <c r="G111" s="129" t="s">
        <v>66</v>
      </c>
      <c r="H111" s="128" t="s">
        <v>66</v>
      </c>
      <c r="I111" s="130">
        <f t="shared" si="10"/>
        <v>0.16666666666666663</v>
      </c>
      <c r="J111" s="131">
        <f t="shared" si="9"/>
        <v>3.9999999999999991</v>
      </c>
      <c r="K111" s="132">
        <f>J111-$M$2</f>
        <v>-3.7500000000000009</v>
      </c>
    </row>
    <row r="114" spans="2:2">
      <c r="B114" s="120" t="s">
        <v>183</v>
      </c>
    </row>
    <row r="115" spans="2:2">
      <c r="B115" s="120" t="s">
        <v>184</v>
      </c>
    </row>
  </sheetData>
  <mergeCells count="10">
    <mergeCell ref="H2:H3"/>
    <mergeCell ref="I2:I3"/>
    <mergeCell ref="J2:J3"/>
    <mergeCell ref="K2:K3"/>
    <mergeCell ref="B2:B3"/>
    <mergeCell ref="C2:C3"/>
    <mergeCell ref="D2:D3"/>
    <mergeCell ref="E2:E3"/>
    <mergeCell ref="F2:F3"/>
    <mergeCell ref="G2:G3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勤務時間割振表</vt:lpstr>
      <vt:lpstr>勤務時間割振表 (記入例) </vt:lpstr>
      <vt:lpstr>勤務パターン表</vt:lpstr>
      <vt:lpstr>勤務日数・祝日データ</vt:lpstr>
      <vt:lpstr>パターン表データ</vt:lpstr>
      <vt:lpstr>勤務パターン表!Print_Area</vt:lpstr>
      <vt:lpstr>勤務時間割振表!Print_Area</vt:lpstr>
      <vt:lpstr>'勤務時間割振表 (記入例)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2025-09-01T01:36:48Z</dcterms:modified>
</cp:coreProperties>
</file>